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UC/"/>
    </mc:Choice>
  </mc:AlternateContent>
  <xr:revisionPtr revIDLastSave="0" documentId="13_ncr:1_{FEE62F0C-CB71-4C80-9733-102950A01AF3}" xr6:coauthVersionLast="47" xr6:coauthVersionMax="47" xr10:uidLastSave="{00000000-0000-0000-0000-000000000000}"/>
  <bookViews>
    <workbookView xWindow="28680" yWindow="-120" windowWidth="29040" windowHeight="15840" tabRatio="853" xr2:uid="{00000000-000D-0000-FFFF-FFFF00000000}"/>
  </bookViews>
  <sheets>
    <sheet name="#1-FY10-FY22 All Expenditures" sheetId="8" r:id="rId1"/>
    <sheet name="#2-FY10-FY22 Expenditures" sheetId="3" r:id="rId2"/>
    <sheet name="#3-FY22 Detail By Index" sheetId="5" r:id="rId3"/>
    <sheet name="#4-Personal Services Analysi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C28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C8" i="5"/>
  <c r="X9" i="3"/>
  <c r="S9" i="3"/>
  <c r="U9" i="3"/>
  <c r="T9" i="3"/>
  <c r="O10" i="3"/>
  <c r="O11" i="3" s="1"/>
  <c r="O12" i="3" s="1"/>
  <c r="O11" i="8"/>
  <c r="O17" i="8"/>
  <c r="O18" i="8" s="1"/>
  <c r="O19" i="8" s="1"/>
  <c r="N10" i="3"/>
  <c r="N11" i="8"/>
  <c r="N17" i="8"/>
  <c r="O21" i="8" l="1"/>
  <c r="O12" i="8"/>
  <c r="O13" i="8" s="1"/>
  <c r="N21" i="8"/>
  <c r="D27" i="5"/>
  <c r="M10" i="3" l="1"/>
  <c r="N11" i="3" s="1"/>
  <c r="N12" i="3" s="1"/>
  <c r="M17" i="8"/>
  <c r="N18" i="8" s="1"/>
  <c r="N19" i="8" s="1"/>
  <c r="M11" i="8"/>
  <c r="N12" i="8" s="1"/>
  <c r="N13" i="8" s="1"/>
  <c r="M21" i="8" l="1"/>
  <c r="I9" i="6"/>
  <c r="H9" i="6" l="1"/>
  <c r="D9" i="6"/>
  <c r="E9" i="6"/>
  <c r="C9" i="6"/>
  <c r="L10" i="3" l="1"/>
  <c r="M11" i="3" s="1"/>
  <c r="M12" i="3" s="1"/>
  <c r="D17" i="8"/>
  <c r="E17" i="8"/>
  <c r="F17" i="8"/>
  <c r="G17" i="8"/>
  <c r="H17" i="8"/>
  <c r="I17" i="8"/>
  <c r="J17" i="8"/>
  <c r="K17" i="8"/>
  <c r="L17" i="8"/>
  <c r="M18" i="8" s="1"/>
  <c r="M19" i="8" s="1"/>
  <c r="C17" i="8"/>
  <c r="L11" i="8" l="1"/>
  <c r="C11" i="8"/>
  <c r="C21" i="8" s="1"/>
  <c r="L21" i="8" l="1"/>
  <c r="M12" i="8"/>
  <c r="M13" i="8" s="1"/>
  <c r="J10" i="3"/>
  <c r="T10" i="3" l="1"/>
  <c r="D8" i="5"/>
  <c r="U10" i="3"/>
  <c r="J11" i="8"/>
  <c r="J21" i="8" s="1"/>
  <c r="I10" i="3" l="1"/>
  <c r="J11" i="3" l="1"/>
  <c r="J12" i="3" s="1"/>
  <c r="K18" i="8" l="1"/>
  <c r="K19" i="8" s="1"/>
  <c r="L18" i="8"/>
  <c r="L19" i="8" s="1"/>
  <c r="K11" i="8"/>
  <c r="K21" i="8" s="1"/>
  <c r="I11" i="8"/>
  <c r="I21" i="8" s="1"/>
  <c r="H11" i="8"/>
  <c r="H21" i="8" s="1"/>
  <c r="G11" i="8"/>
  <c r="G21" i="8" s="1"/>
  <c r="F11" i="8"/>
  <c r="F21" i="8" s="1"/>
  <c r="E11" i="8"/>
  <c r="E21" i="8" s="1"/>
  <c r="D11" i="8"/>
  <c r="D21" i="8" s="1"/>
  <c r="L12" i="8" l="1"/>
  <c r="L13" i="8" s="1"/>
  <c r="G18" i="8"/>
  <c r="G19" i="8" s="1"/>
  <c r="H12" i="8"/>
  <c r="H13" i="8" s="1"/>
  <c r="G12" i="8"/>
  <c r="G13" i="8" s="1"/>
  <c r="E12" i="8"/>
  <c r="E13" i="8" s="1"/>
  <c r="I12" i="8"/>
  <c r="I13" i="8" s="1"/>
  <c r="J12" i="8"/>
  <c r="J13" i="8" s="1"/>
  <c r="E18" i="8"/>
  <c r="E19" i="8" s="1"/>
  <c r="F12" i="8"/>
  <c r="F13" i="8" s="1"/>
  <c r="F18" i="8"/>
  <c r="F19" i="8" s="1"/>
  <c r="H18" i="8"/>
  <c r="H19" i="8" s="1"/>
  <c r="I18" i="8"/>
  <c r="I19" i="8" s="1"/>
  <c r="J18" i="8"/>
  <c r="J19" i="8" s="1"/>
  <c r="K12" i="8"/>
  <c r="K13" i="8" s="1"/>
  <c r="D18" i="8"/>
  <c r="D19" i="8" s="1"/>
  <c r="D12" i="8"/>
  <c r="D13" i="8" s="1"/>
  <c r="R10" i="3" l="1"/>
  <c r="S10" i="3" l="1"/>
  <c r="J8" i="6" l="1"/>
  <c r="J9" i="6" s="1"/>
  <c r="F8" i="6"/>
  <c r="F9" i="6" s="1"/>
  <c r="D30" i="5" l="1"/>
  <c r="C32" i="5"/>
  <c r="C34" i="5" l="1"/>
  <c r="D32" i="5"/>
  <c r="D34" i="5" s="1"/>
  <c r="W10" i="3"/>
  <c r="D10" i="3"/>
  <c r="E10" i="3"/>
  <c r="F10" i="3"/>
  <c r="G10" i="3"/>
  <c r="H10" i="3"/>
  <c r="K10" i="3"/>
  <c r="L11" i="3" s="1"/>
  <c r="L12" i="3" s="1"/>
  <c r="Q10" i="3"/>
  <c r="C10" i="3"/>
  <c r="G11" i="3" l="1"/>
  <c r="G12" i="3" s="1"/>
  <c r="E11" i="3"/>
  <c r="E12" i="3" s="1"/>
  <c r="K11" i="3"/>
  <c r="K12" i="3" s="1"/>
  <c r="H11" i="3"/>
  <c r="H12" i="3" s="1"/>
  <c r="I11" i="3"/>
  <c r="I12" i="3" s="1"/>
  <c r="F11" i="3"/>
  <c r="F12" i="3" s="1"/>
  <c r="D11" i="3"/>
  <c r="D12" i="3" s="1"/>
  <c r="X10" i="3"/>
</calcChain>
</file>

<file path=xl/sharedStrings.xml><?xml version="1.0" encoding="utf-8"?>
<sst xmlns="http://schemas.openxmlformats.org/spreadsheetml/2006/main" count="168" uniqueCount="102">
  <si>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</si>
  <si>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</si>
  <si>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</si>
  <si>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</si>
  <si>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</si>
  <si>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</si>
  <si>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</si>
  <si>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</si>
  <si>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</si>
  <si>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</si>
  <si>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</si>
  <si>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</si>
  <si>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</si>
  <si>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</si>
  <si>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President</t>
  </si>
  <si>
    <t>CNSL01</t>
  </si>
  <si>
    <t>Office of the University Counsel</t>
  </si>
  <si>
    <t>(Over-Time, DPS &amp; OE)</t>
  </si>
  <si>
    <t>Total</t>
  </si>
  <si>
    <t>Total Expenditures</t>
  </si>
  <si>
    <t>Available Balance</t>
  </si>
  <si>
    <t>Office of the 
University Counsel</t>
  </si>
  <si>
    <t>Postage</t>
  </si>
  <si>
    <t>Subtotal Expenditures</t>
  </si>
  <si>
    <t>Banner</t>
  </si>
  <si>
    <t>Est. Annual Value</t>
  </si>
  <si>
    <t xml:space="preserve">Salary </t>
  </si>
  <si>
    <t xml:space="preserve"> Occupied Positions</t>
  </si>
  <si>
    <t>Vacancy</t>
  </si>
  <si>
    <t>TOTAL</t>
  </si>
  <si>
    <t>Index</t>
  </si>
  <si>
    <t>Banner Index Name</t>
  </si>
  <si>
    <t>Vacancies</t>
  </si>
  <si>
    <t>Savings</t>
  </si>
  <si>
    <t>Count</t>
  </si>
  <si>
    <t>Position Count</t>
  </si>
  <si>
    <t xml:space="preserve"> Occupied </t>
  </si>
  <si>
    <t>University Counsel</t>
  </si>
  <si>
    <t>TOTAL Full-Time</t>
  </si>
  <si>
    <t>Adjusted Budget</t>
  </si>
  <si>
    <t>Budget Transfers</t>
  </si>
  <si>
    <t>Full-Time</t>
  </si>
  <si>
    <t>FY2017</t>
  </si>
  <si>
    <t>Personal Services, Over-Time, DPS &amp; OE</t>
  </si>
  <si>
    <t>Total Full-Time</t>
  </si>
  <si>
    <t>Total Over-Time, DPS &amp; OE</t>
  </si>
  <si>
    <t>FY2018</t>
  </si>
  <si>
    <t>FY2019</t>
  </si>
  <si>
    <t>FY2020</t>
  </si>
  <si>
    <t>Salaries &amp; Wages Univ Assistant</t>
  </si>
  <si>
    <t>Dues &amp; Memberships</t>
  </si>
  <si>
    <t>Supplies - Maintenance</t>
  </si>
  <si>
    <t>Facility Services - Other</t>
  </si>
  <si>
    <t>Software License</t>
  </si>
  <si>
    <t>Technology Svcs - Telecomm</t>
  </si>
  <si>
    <t>Technology Svcs - Cellular</t>
  </si>
  <si>
    <t>Supplies - Office</t>
  </si>
  <si>
    <t>Less Encumbrances</t>
  </si>
  <si>
    <t>FY2021</t>
  </si>
  <si>
    <t>Total University Counsel</t>
  </si>
  <si>
    <t>Grand Total University  Counsel</t>
  </si>
  <si>
    <t>FY2022</t>
  </si>
  <si>
    <t>601306</t>
  </si>
  <si>
    <t>701500</t>
  </si>
  <si>
    <t>702200</t>
  </si>
  <si>
    <t>Educational Supplies</t>
  </si>
  <si>
    <t>706300</t>
  </si>
  <si>
    <t>706605</t>
  </si>
  <si>
    <t>707101</t>
  </si>
  <si>
    <t>707151</t>
  </si>
  <si>
    <t>707152</t>
  </si>
  <si>
    <t>707300</t>
  </si>
  <si>
    <t>707400</t>
  </si>
  <si>
    <t>Banner Index Expense Summary FY10 - FY22</t>
  </si>
  <si>
    <t>G:\General\Web Site Page\FY22 Working Data\FY22 Expense Data\University Counsel Exp Data\#1 FY10-FY22 All Expenditures</t>
  </si>
  <si>
    <t>G:\General\Web Site Page\FY22 Working Data\FY22 Expense Data\University Counsel Exp Data\#2 FY10-FY22 Expenditures</t>
  </si>
  <si>
    <t>FY2022 Adjusted Budget vs Actual</t>
  </si>
  <si>
    <t>FY2023</t>
  </si>
  <si>
    <t>Increase (Decrease) FY2023</t>
  </si>
  <si>
    <t>vs. FY2022 Original Budget</t>
  </si>
  <si>
    <t>FY22 Expenditures</t>
  </si>
  <si>
    <t>G:\General\Web Site Page\FY22 Working Data\FY22 Expense Data\University Counsel Exp Data\#3 FY22 Detail By Index</t>
  </si>
  <si>
    <t>FY22 Full-Time &amp; Permanent Part-Time</t>
  </si>
  <si>
    <t>G:\General\Web Site Page\FY22 Working Data\FY22 Expense Data\University Counsel Exp Data\#4 Personal Services Analysis</t>
  </si>
  <si>
    <t>Report as of 09-08-22</t>
  </si>
  <si>
    <t>601303</t>
  </si>
  <si>
    <t>Salaries &amp; Wages Reemployed Retiree</t>
  </si>
  <si>
    <t>701403</t>
  </si>
  <si>
    <t>Other Services</t>
  </si>
  <si>
    <t>702106</t>
  </si>
  <si>
    <t>Meeting/Banquet/Conference Hosting</t>
  </si>
  <si>
    <t>707001</t>
  </si>
  <si>
    <t>Hardware Equipment Non-Cap</t>
  </si>
  <si>
    <t>707100</t>
  </si>
  <si>
    <t>Software Maintenance/Support</t>
  </si>
  <si>
    <t>707153</t>
  </si>
  <si>
    <t>Technology Svcs - Other</t>
  </si>
  <si>
    <t>707350</t>
  </si>
  <si>
    <t>Printing &amp; Binding</t>
  </si>
  <si>
    <t>707452</t>
  </si>
  <si>
    <t>Lease - Copy Machine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</si>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</sst>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6" x14ac:knownFonts="1">
    <font>
      <sz val="8"/>
      <name val="Microsoft Sans Serif"/>
      <family val="2"/>
      <charset val="204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2" fillId="4" borderId="0" xfId="0" applyFont="1" applyFill="1"/>
    <xf numFmtId="0" fontId="3" fillId="0" borderId="0" xfId="0" applyNumberFormat="1" applyFont="1"/>
    <xf numFmtId="0" fontId="2" fillId="2" borderId="0" xfId="0" applyFont="1" applyFill="1"/>
    <xf numFmtId="5" fontId="3" fillId="0" borderId="0" xfId="0" applyNumberFormat="1" applyFont="1"/>
    <xf numFmtId="5" fontId="2" fillId="0" borderId="0" xfId="0" applyNumberFormat="1" applyFont="1" applyBorder="1"/>
    <xf numFmtId="0" fontId="2" fillId="2" borderId="3" xfId="0" applyFont="1" applyFill="1" applyBorder="1"/>
    <xf numFmtId="0" fontId="3" fillId="0" borderId="0" xfId="0" applyFont="1" applyFill="1"/>
    <xf numFmtId="0" fontId="2" fillId="0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3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3" fillId="3" borderId="0" xfId="0" applyFont="1" applyFill="1"/>
    <xf numFmtId="5" fontId="3" fillId="3" borderId="0" xfId="0" applyNumberFormat="1" applyFont="1" applyFill="1"/>
    <xf numFmtId="5" fontId="3" fillId="0" borderId="0" xfId="0" applyNumberFormat="1" applyFont="1" applyFill="1"/>
    <xf numFmtId="0" fontId="2" fillId="0" borderId="3" xfId="0" applyNumberFormat="1" applyFont="1" applyBorder="1" applyAlignment="1">
      <alignment horizontal="right"/>
    </xf>
    <xf numFmtId="5" fontId="2" fillId="0" borderId="3" xfId="0" applyNumberFormat="1" applyFont="1" applyBorder="1"/>
    <xf numFmtId="5" fontId="2" fillId="3" borderId="3" xfId="0" applyNumberFormat="1" applyFont="1" applyFill="1" applyBorder="1"/>
    <xf numFmtId="5" fontId="2" fillId="0" borderId="3" xfId="0" applyNumberFormat="1" applyFont="1" applyFill="1" applyBorder="1"/>
    <xf numFmtId="5" fontId="2" fillId="0" borderId="3" xfId="0" applyNumberFormat="1" applyFont="1" applyFill="1" applyBorder="1" applyAlignment="1">
      <alignment horizontal="right"/>
    </xf>
    <xf numFmtId="5" fontId="2" fillId="0" borderId="0" xfId="0" applyNumberFormat="1" applyFont="1" applyFill="1" applyBorder="1"/>
    <xf numFmtId="10" fontId="2" fillId="0" borderId="0" xfId="0" applyNumberFormat="1" applyFont="1" applyFill="1" applyBorder="1" applyAlignment="1">
      <alignment horizontal="center"/>
    </xf>
    <xf numFmtId="5" fontId="2" fillId="0" borderId="0" xfId="0" applyNumberFormat="1" applyFont="1" applyFill="1" applyBorder="1" applyAlignment="1">
      <alignment horizontal="right"/>
    </xf>
    <xf numFmtId="10" fontId="3" fillId="0" borderId="0" xfId="1" applyNumberFormat="1" applyFont="1"/>
    <xf numFmtId="10" fontId="3" fillId="0" borderId="0" xfId="1" applyNumberFormat="1" applyFont="1" applyFill="1"/>
    <xf numFmtId="0" fontId="2" fillId="0" borderId="0" xfId="0" applyNumberFormat="1" applyFont="1" applyAlignment="1">
      <alignment horizontal="right"/>
    </xf>
    <xf numFmtId="0" fontId="3" fillId="4" borderId="0" xfId="0" applyFont="1" applyFill="1"/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10" fontId="3" fillId="0" borderId="0" xfId="0" applyNumberFormat="1" applyFont="1" applyFill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37" fontId="3" fillId="0" borderId="0" xfId="0" applyNumberFormat="1" applyFont="1"/>
    <xf numFmtId="37" fontId="3" fillId="0" borderId="0" xfId="0" applyNumberFormat="1" applyFont="1" applyFill="1"/>
    <xf numFmtId="37" fontId="2" fillId="0" borderId="0" xfId="0" applyNumberFormat="1" applyFont="1" applyBorder="1"/>
    <xf numFmtId="37" fontId="2" fillId="0" borderId="0" xfId="0" applyNumberFormat="1" applyFont="1" applyFill="1"/>
    <xf numFmtId="37" fontId="3" fillId="0" borderId="0" xfId="1" applyNumberFormat="1" applyFont="1"/>
    <xf numFmtId="0" fontId="2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" borderId="1" xfId="0" applyFont="1" applyFill="1" applyBorder="1" applyAlignment="1">
      <alignment horizontal="center" wrapText="1"/>
    </xf>
    <xf numFmtId="0" fontId="2" fillId="3" borderId="0" xfId="0" applyNumberFormat="1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39" fontId="3" fillId="0" borderId="0" xfId="0" applyNumberFormat="1" applyFont="1"/>
    <xf numFmtId="9" fontId="3" fillId="0" borderId="0" xfId="1" applyFont="1"/>
    <xf numFmtId="0" fontId="2" fillId="6" borderId="3" xfId="0" applyNumberFormat="1" applyFont="1" applyFill="1" applyBorder="1" applyAlignment="1">
      <alignment horizontal="right"/>
    </xf>
    <xf numFmtId="5" fontId="2" fillId="6" borderId="3" xfId="0" applyNumberFormat="1" applyFont="1" applyFill="1" applyBorder="1"/>
    <xf numFmtId="0" fontId="2" fillId="6" borderId="3" xfId="0" applyFont="1" applyFill="1" applyBorder="1" applyAlignment="1">
      <alignment horizontal="right"/>
    </xf>
    <xf numFmtId="0" fontId="3" fillId="0" borderId="0" xfId="0" applyNumberFormat="1" applyFont="1" applyFill="1"/>
    <xf numFmtId="6" fontId="3" fillId="0" borderId="0" xfId="0" applyNumberFormat="1" applyFont="1"/>
    <xf numFmtId="5" fontId="3" fillId="0" borderId="0" xfId="0" applyNumberFormat="1" applyFont="1" applyFill="1" applyAlignment="1">
      <alignment horizontal="right"/>
    </xf>
    <xf numFmtId="0" fontId="2" fillId="0" borderId="0" xfId="0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5" borderId="0" xfId="0" applyNumberFormat="1" applyFont="1" applyFill="1" applyAlignment="1" applyProtection="1">
      <alignment horizontal="center"/>
      <protection locked="0"/>
    </xf>
    <xf numFmtId="5" fontId="3" fillId="0" borderId="3" xfId="0" applyNumberFormat="1" applyFont="1" applyBorder="1"/>
    <xf numFmtId="37" fontId="3" fillId="0" borderId="3" xfId="0" applyNumberFormat="1" applyFont="1" applyBorder="1"/>
    <xf numFmtId="0" fontId="3" fillId="0" borderId="0" xfId="0" applyNumberFormat="1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>
      <alignment horizontal="center"/>
    </xf>
    <xf numFmtId="5" fontId="3" fillId="0" borderId="11" xfId="0" applyNumberFormat="1" applyFont="1" applyFill="1" applyBorder="1"/>
    <xf numFmtId="5" fontId="2" fillId="0" borderId="8" xfId="0" applyNumberFormat="1" applyFont="1" applyFill="1" applyBorder="1" applyAlignment="1">
      <alignment horizontal="right"/>
    </xf>
    <xf numFmtId="6" fontId="3" fillId="0" borderId="0" xfId="0" applyNumberFormat="1" applyFont="1" applyFill="1"/>
    <xf numFmtId="6" fontId="3" fillId="0" borderId="0" xfId="0" applyNumberFormat="1" applyFont="1" applyAlignment="1">
      <alignment horizontal="center"/>
    </xf>
    <xf numFmtId="6" fontId="3" fillId="0" borderId="0" xfId="0" applyNumberFormat="1" applyFont="1" applyAlignment="1">
      <alignment horizontal="center" wrapText="1"/>
    </xf>
    <xf numFmtId="6" fontId="2" fillId="2" borderId="3" xfId="0" applyNumberFormat="1" applyFont="1" applyFill="1" applyBorder="1"/>
    <xf numFmtId="6" fontId="2" fillId="2" borderId="5" xfId="0" applyNumberFormat="1" applyFont="1" applyFill="1" applyBorder="1"/>
    <xf numFmtId="6" fontId="2" fillId="0" borderId="0" xfId="0" applyNumberFormat="1" applyFont="1" applyFill="1" applyBorder="1"/>
    <xf numFmtId="6" fontId="3" fillId="0" borderId="1" xfId="0" applyNumberFormat="1" applyFont="1" applyBorder="1"/>
    <xf numFmtId="6" fontId="3" fillId="0" borderId="0" xfId="0" applyNumberFormat="1" applyFont="1" applyBorder="1"/>
    <xf numFmtId="6" fontId="3" fillId="0" borderId="4" xfId="0" applyNumberFormat="1" applyFont="1" applyBorder="1"/>
    <xf numFmtId="6" fontId="2" fillId="0" borderId="0" xfId="0" applyNumberFormat="1" applyFont="1" applyBorder="1"/>
  </cellXfs>
  <cellStyles count="5">
    <cellStyle name="Normal" xfId="0" builtinId="0"/>
    <cellStyle name="Normal 10" xfId="4" xr:uid="{3769B148-B4CB-4285-9E9D-90D1CA99E127}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/>
  </sheetViews>
  <sheetFormatPr defaultColWidth="9.1640625" defaultRowHeight="12.75" outlineLevelCol="1" x14ac:dyDescent="0.2"/>
  <cols>
    <col min="1" max="1" width="13.33203125" style="2" customWidth="1"/>
    <col min="2" max="2" width="43" style="2" bestFit="1" customWidth="1"/>
    <col min="3" max="4" width="15.1640625" style="2" hidden="1" customWidth="1" outlineLevel="1"/>
    <col min="5" max="5" width="15.1640625" style="2" bestFit="1" customWidth="1" collapsed="1"/>
    <col min="6" max="6" width="15.1640625" style="2" bestFit="1" customWidth="1"/>
    <col min="7" max="11" width="15.33203125" style="2" bestFit="1" customWidth="1"/>
    <col min="12" max="12" width="15.1640625" style="2" bestFit="1" customWidth="1"/>
    <col min="13" max="13" width="14.33203125" style="2" bestFit="1" customWidth="1"/>
    <col min="14" max="15" width="13.6640625" style="2" bestFit="1" customWidth="1"/>
    <col min="16" max="16384" width="9.1640625" style="2"/>
  </cols>
  <sheetData>
    <row r="1" spans="1:15" x14ac:dyDescent="0.2">
      <c r="A1" s="1" t="s">
        <v>73</v>
      </c>
    </row>
    <row r="2" spans="1:15" x14ac:dyDescent="0.2">
      <c r="A2" s="3" t="s">
        <v>37</v>
      </c>
      <c r="B2" s="32"/>
      <c r="D2" s="45"/>
      <c r="F2" s="45"/>
      <c r="G2" s="9"/>
    </row>
    <row r="3" spans="1:15" x14ac:dyDescent="0.2">
      <c r="A3" s="1" t="s">
        <v>43</v>
      </c>
      <c r="H3" s="9"/>
    </row>
    <row r="4" spans="1:15" x14ac:dyDescent="0.2">
      <c r="A4" s="1"/>
      <c r="I4" s="9"/>
    </row>
    <row r="5" spans="1:15" ht="23.1" customHeight="1" x14ac:dyDescent="0.2">
      <c r="B5" s="1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42</v>
      </c>
      <c r="K5" s="10" t="s">
        <v>46</v>
      </c>
      <c r="L5" s="10" t="s">
        <v>47</v>
      </c>
      <c r="M5" s="10" t="s">
        <v>48</v>
      </c>
      <c r="N5" s="10" t="s">
        <v>58</v>
      </c>
      <c r="O5" s="10" t="s">
        <v>61</v>
      </c>
    </row>
    <row r="6" spans="1:15" ht="19.350000000000001" customHeight="1" x14ac:dyDescent="0.2">
      <c r="B6" s="1"/>
      <c r="C6" s="44" t="s">
        <v>9</v>
      </c>
      <c r="D6" s="44" t="s">
        <v>9</v>
      </c>
      <c r="E6" s="44" t="s">
        <v>9</v>
      </c>
      <c r="F6" s="44" t="s">
        <v>9</v>
      </c>
      <c r="G6" s="44" t="s">
        <v>9</v>
      </c>
      <c r="H6" s="44" t="s">
        <v>9</v>
      </c>
      <c r="I6" s="44" t="s">
        <v>9</v>
      </c>
      <c r="J6" s="44" t="s">
        <v>9</v>
      </c>
      <c r="K6" s="44" t="s">
        <v>9</v>
      </c>
      <c r="L6" s="44" t="s">
        <v>9</v>
      </c>
      <c r="M6" s="44" t="s">
        <v>9</v>
      </c>
      <c r="N6" s="44" t="s">
        <v>9</v>
      </c>
      <c r="O6" s="44" t="s">
        <v>9</v>
      </c>
    </row>
    <row r="7" spans="1:15" x14ac:dyDescent="0.2">
      <c r="B7" s="1"/>
      <c r="C7" s="15"/>
      <c r="D7" s="15"/>
      <c r="E7" s="15"/>
      <c r="F7" s="15"/>
      <c r="G7" s="15"/>
      <c r="H7" s="15"/>
      <c r="I7" s="15"/>
    </row>
    <row r="8" spans="1:15" x14ac:dyDescent="0.2">
      <c r="B8" s="1" t="s">
        <v>37</v>
      </c>
      <c r="I8" s="9"/>
    </row>
    <row r="9" spans="1:15" x14ac:dyDescent="0.2">
      <c r="A9" s="1" t="s">
        <v>41</v>
      </c>
      <c r="B9" s="1"/>
      <c r="I9" s="9"/>
    </row>
    <row r="10" spans="1:15" x14ac:dyDescent="0.2">
      <c r="A10" s="4" t="s">
        <v>15</v>
      </c>
      <c r="B10" s="4" t="s">
        <v>16</v>
      </c>
      <c r="C10" s="6">
        <v>200405.87</v>
      </c>
      <c r="D10" s="6">
        <v>210171.14</v>
      </c>
      <c r="E10" s="6">
        <v>212359.85</v>
      </c>
      <c r="F10" s="6">
        <v>211570.59</v>
      </c>
      <c r="G10" s="6">
        <v>225127.51</v>
      </c>
      <c r="H10" s="6">
        <v>231830.42</v>
      </c>
      <c r="I10" s="20">
        <v>235911.46</v>
      </c>
      <c r="J10" s="20">
        <v>235011.06</v>
      </c>
      <c r="K10" s="20">
        <v>234110.64</v>
      </c>
      <c r="L10" s="20">
        <v>234110.58</v>
      </c>
      <c r="M10" s="20">
        <v>244158.49</v>
      </c>
      <c r="N10" s="56">
        <v>248839.91</v>
      </c>
      <c r="O10" s="56">
        <v>249612.76</v>
      </c>
    </row>
    <row r="11" spans="1:15" ht="13.5" thickBot="1" x14ac:dyDescent="0.25">
      <c r="B11" s="52" t="s">
        <v>44</v>
      </c>
      <c r="C11" s="53">
        <f t="shared" ref="C11:M11" si="0">SUM(C10:C10)</f>
        <v>200405.87</v>
      </c>
      <c r="D11" s="53">
        <f t="shared" si="0"/>
        <v>210171.14</v>
      </c>
      <c r="E11" s="53">
        <f t="shared" si="0"/>
        <v>212359.85</v>
      </c>
      <c r="F11" s="53">
        <f t="shared" si="0"/>
        <v>211570.59</v>
      </c>
      <c r="G11" s="53">
        <f t="shared" si="0"/>
        <v>225127.51</v>
      </c>
      <c r="H11" s="53">
        <f t="shared" si="0"/>
        <v>231830.42</v>
      </c>
      <c r="I11" s="53">
        <f t="shared" si="0"/>
        <v>235911.46</v>
      </c>
      <c r="J11" s="53">
        <f t="shared" si="0"/>
        <v>235011.06</v>
      </c>
      <c r="K11" s="53">
        <f t="shared" si="0"/>
        <v>234110.64</v>
      </c>
      <c r="L11" s="53">
        <f t="shared" si="0"/>
        <v>234110.58</v>
      </c>
      <c r="M11" s="53">
        <f t="shared" si="0"/>
        <v>244158.49</v>
      </c>
      <c r="N11" s="53">
        <f t="shared" ref="N11:O11" si="1">SUM(N10:N10)</f>
        <v>248839.91</v>
      </c>
      <c r="O11" s="53">
        <f t="shared" si="1"/>
        <v>249612.76</v>
      </c>
    </row>
    <row r="12" spans="1:15" ht="13.5" thickTop="1" x14ac:dyDescent="0.2">
      <c r="B12" s="4" t="s">
        <v>13</v>
      </c>
      <c r="C12" s="41"/>
      <c r="D12" s="40">
        <f>D11-C11</f>
        <v>9765.2700000000186</v>
      </c>
      <c r="E12" s="40">
        <f t="shared" ref="E12:O12" si="2">E11-D11</f>
        <v>2188.7099999999919</v>
      </c>
      <c r="F12" s="40">
        <f t="shared" si="2"/>
        <v>-789.26000000000931</v>
      </c>
      <c r="G12" s="40">
        <f t="shared" si="2"/>
        <v>13556.920000000013</v>
      </c>
      <c r="H12" s="40">
        <f t="shared" si="2"/>
        <v>6702.9100000000035</v>
      </c>
      <c r="I12" s="40">
        <f t="shared" si="2"/>
        <v>4081.039999999979</v>
      </c>
      <c r="J12" s="40">
        <f t="shared" si="2"/>
        <v>-900.39999999999418</v>
      </c>
      <c r="K12" s="40">
        <f t="shared" si="2"/>
        <v>-900.4199999999837</v>
      </c>
      <c r="L12" s="40">
        <f t="shared" si="2"/>
        <v>-6.0000000026775524E-2</v>
      </c>
      <c r="M12" s="40">
        <f t="shared" si="2"/>
        <v>10047.910000000003</v>
      </c>
      <c r="N12" s="40">
        <f t="shared" si="2"/>
        <v>4681.4200000000128</v>
      </c>
      <c r="O12" s="40">
        <f t="shared" si="2"/>
        <v>772.85000000000582</v>
      </c>
    </row>
    <row r="13" spans="1:15" x14ac:dyDescent="0.2">
      <c r="B13" s="4" t="s">
        <v>12</v>
      </c>
      <c r="C13" s="42"/>
      <c r="D13" s="51">
        <f>D12/C11</f>
        <v>4.8727464919066585E-2</v>
      </c>
      <c r="E13" s="51">
        <f t="shared" ref="E13:K13" si="3">E12/D11</f>
        <v>1.0413941704841072E-2</v>
      </c>
      <c r="F13" s="51">
        <f t="shared" si="3"/>
        <v>-3.7166159233961095E-3</v>
      </c>
      <c r="G13" s="51">
        <f t="shared" si="3"/>
        <v>6.4077526087156125E-2</v>
      </c>
      <c r="H13" s="51">
        <f t="shared" si="3"/>
        <v>2.9773837946326522E-2</v>
      </c>
      <c r="I13" s="51">
        <f t="shared" si="3"/>
        <v>1.7603556944770143E-2</v>
      </c>
      <c r="J13" s="51">
        <f t="shared" si="3"/>
        <v>-3.8166861414871251E-3</v>
      </c>
      <c r="K13" s="51">
        <f t="shared" si="3"/>
        <v>-3.8313941480030075E-3</v>
      </c>
      <c r="L13" s="51">
        <f>L12/K11</f>
        <v>-2.5628907779149005E-7</v>
      </c>
      <c r="M13" s="51">
        <f>M12/L11</f>
        <v>4.2919504107845119E-2</v>
      </c>
      <c r="N13" s="51">
        <f>N12/M11</f>
        <v>1.9173693284227033E-2</v>
      </c>
      <c r="O13" s="51">
        <f>O12/N11</f>
        <v>3.1058120861722134E-3</v>
      </c>
    </row>
    <row r="14" spans="1:15" x14ac:dyDescent="0.2">
      <c r="B14" s="4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2">
      <c r="A15" s="1" t="s">
        <v>8</v>
      </c>
      <c r="B15" s="1"/>
      <c r="C15" s="39"/>
      <c r="D15" s="39"/>
      <c r="E15" s="39"/>
      <c r="F15" s="39"/>
      <c r="G15" s="39"/>
      <c r="H15" s="39"/>
      <c r="I15" s="40"/>
      <c r="J15" s="39"/>
      <c r="K15" s="39"/>
    </row>
    <row r="16" spans="1:15" x14ac:dyDescent="0.2">
      <c r="A16" s="4" t="s">
        <v>15</v>
      </c>
      <c r="B16" s="4" t="s">
        <v>16</v>
      </c>
      <c r="C16" s="6">
        <v>17114.559999999998</v>
      </c>
      <c r="D16" s="6">
        <v>16767.41</v>
      </c>
      <c r="E16" s="6">
        <v>29326.55</v>
      </c>
      <c r="F16" s="6">
        <v>24457.029999999995</v>
      </c>
      <c r="G16" s="6">
        <v>24919.429999999993</v>
      </c>
      <c r="H16" s="6">
        <v>25753.679999999997</v>
      </c>
      <c r="I16" s="20">
        <v>26225.69</v>
      </c>
      <c r="J16" s="20">
        <v>27770.65</v>
      </c>
      <c r="K16" s="20">
        <v>26458.51</v>
      </c>
      <c r="L16" s="20">
        <v>28045.45</v>
      </c>
      <c r="M16" s="20">
        <v>26322.41</v>
      </c>
      <c r="N16" s="56">
        <v>20793.370000000003</v>
      </c>
      <c r="O16" s="56">
        <v>28850.47</v>
      </c>
    </row>
    <row r="17" spans="1:15" ht="13.5" thickBot="1" x14ac:dyDescent="0.25">
      <c r="B17" s="52" t="s">
        <v>45</v>
      </c>
      <c r="C17" s="53">
        <f t="shared" ref="C17:M17" si="4">SUM(C16:C16)</f>
        <v>17114.559999999998</v>
      </c>
      <c r="D17" s="53">
        <f t="shared" si="4"/>
        <v>16767.41</v>
      </c>
      <c r="E17" s="53">
        <f t="shared" si="4"/>
        <v>29326.55</v>
      </c>
      <c r="F17" s="53">
        <f t="shared" si="4"/>
        <v>24457.029999999995</v>
      </c>
      <c r="G17" s="53">
        <f t="shared" si="4"/>
        <v>24919.429999999993</v>
      </c>
      <c r="H17" s="53">
        <f t="shared" si="4"/>
        <v>25753.679999999997</v>
      </c>
      <c r="I17" s="53">
        <f t="shared" si="4"/>
        <v>26225.69</v>
      </c>
      <c r="J17" s="53">
        <f t="shared" si="4"/>
        <v>27770.65</v>
      </c>
      <c r="K17" s="53">
        <f t="shared" si="4"/>
        <v>26458.51</v>
      </c>
      <c r="L17" s="53">
        <f t="shared" si="4"/>
        <v>28045.45</v>
      </c>
      <c r="M17" s="53">
        <f t="shared" si="4"/>
        <v>26322.41</v>
      </c>
      <c r="N17" s="53">
        <f t="shared" ref="N17:O17" si="5">SUM(N16:N16)</f>
        <v>20793.370000000003</v>
      </c>
      <c r="O17" s="53">
        <f t="shared" si="5"/>
        <v>28850.47</v>
      </c>
    </row>
    <row r="18" spans="1:15" ht="13.5" thickTop="1" x14ac:dyDescent="0.2">
      <c r="B18" s="4" t="s">
        <v>13</v>
      </c>
      <c r="C18" s="41"/>
      <c r="D18" s="40">
        <f>D17-C17</f>
        <v>-347.14999999999782</v>
      </c>
      <c r="E18" s="40">
        <f t="shared" ref="E18:O18" si="6">E17-D17</f>
        <v>12559.14</v>
      </c>
      <c r="F18" s="40">
        <f t="shared" si="6"/>
        <v>-4869.5200000000041</v>
      </c>
      <c r="G18" s="40">
        <f t="shared" si="6"/>
        <v>462.39999999999782</v>
      </c>
      <c r="H18" s="40">
        <f t="shared" si="6"/>
        <v>834.25000000000364</v>
      </c>
      <c r="I18" s="40">
        <f t="shared" si="6"/>
        <v>472.01000000000204</v>
      </c>
      <c r="J18" s="40">
        <f t="shared" si="6"/>
        <v>1544.9600000000028</v>
      </c>
      <c r="K18" s="40">
        <f t="shared" si="6"/>
        <v>-1312.1400000000031</v>
      </c>
      <c r="L18" s="40">
        <f t="shared" si="6"/>
        <v>1586.9400000000023</v>
      </c>
      <c r="M18" s="40">
        <f t="shared" si="6"/>
        <v>-1723.0400000000009</v>
      </c>
      <c r="N18" s="40">
        <f t="shared" si="6"/>
        <v>-5529.0399999999972</v>
      </c>
      <c r="O18" s="40">
        <f t="shared" si="6"/>
        <v>8057.0999999999985</v>
      </c>
    </row>
    <row r="19" spans="1:15" x14ac:dyDescent="0.2">
      <c r="B19" s="4" t="s">
        <v>12</v>
      </c>
      <c r="C19" s="42"/>
      <c r="D19" s="51">
        <f>D18/C17</f>
        <v>-2.0283898621991911E-2</v>
      </c>
      <c r="E19" s="51">
        <f t="shared" ref="E19:O19" si="7">E18/D17</f>
        <v>0.74902086845851568</v>
      </c>
      <c r="F19" s="51">
        <f t="shared" si="7"/>
        <v>-0.16604476148745775</v>
      </c>
      <c r="G19" s="51">
        <f t="shared" si="7"/>
        <v>1.8906629300450541E-2</v>
      </c>
      <c r="H19" s="51">
        <f t="shared" si="7"/>
        <v>3.3477892552117118E-2</v>
      </c>
      <c r="I19" s="51">
        <f t="shared" si="7"/>
        <v>1.8327866153497369E-2</v>
      </c>
      <c r="J19" s="51">
        <f t="shared" si="7"/>
        <v>5.8910175480607098E-2</v>
      </c>
      <c r="K19" s="51">
        <f t="shared" si="7"/>
        <v>-4.7249164135517281E-2</v>
      </c>
      <c r="L19" s="51">
        <f t="shared" si="7"/>
        <v>5.9978434159746803E-2</v>
      </c>
      <c r="M19" s="51">
        <f t="shared" si="7"/>
        <v>-6.1437416764573247E-2</v>
      </c>
      <c r="N19" s="51">
        <f t="shared" si="7"/>
        <v>-0.21005067545106992</v>
      </c>
      <c r="O19" s="51">
        <f t="shared" si="7"/>
        <v>0.38748408747595975</v>
      </c>
    </row>
    <row r="20" spans="1:15" x14ac:dyDescent="0.2">
      <c r="B20" s="1"/>
      <c r="C20" s="42"/>
      <c r="D20" s="43"/>
      <c r="E20" s="42"/>
      <c r="F20" s="42"/>
      <c r="G20" s="42"/>
      <c r="H20" s="42"/>
      <c r="I20" s="42"/>
      <c r="J20" s="39"/>
      <c r="K20" s="39"/>
    </row>
    <row r="21" spans="1:15" ht="13.5" thickBot="1" x14ac:dyDescent="0.25">
      <c r="B21" s="54" t="s">
        <v>60</v>
      </c>
      <c r="C21" s="53">
        <f t="shared" ref="C21:M21" si="8">C11+C17</f>
        <v>217520.43</v>
      </c>
      <c r="D21" s="53">
        <f t="shared" si="8"/>
        <v>226938.55000000002</v>
      </c>
      <c r="E21" s="53">
        <f t="shared" si="8"/>
        <v>241686.39999999999</v>
      </c>
      <c r="F21" s="53">
        <f t="shared" si="8"/>
        <v>236027.62</v>
      </c>
      <c r="G21" s="53">
        <f t="shared" si="8"/>
        <v>250046.94</v>
      </c>
      <c r="H21" s="53">
        <f t="shared" si="8"/>
        <v>257584.1</v>
      </c>
      <c r="I21" s="53">
        <f t="shared" si="8"/>
        <v>262137.15</v>
      </c>
      <c r="J21" s="53">
        <f t="shared" si="8"/>
        <v>262781.71000000002</v>
      </c>
      <c r="K21" s="53">
        <f t="shared" si="8"/>
        <v>260569.15000000002</v>
      </c>
      <c r="L21" s="53">
        <f t="shared" si="8"/>
        <v>262156.02999999997</v>
      </c>
      <c r="M21" s="53">
        <f t="shared" si="8"/>
        <v>270480.89999999997</v>
      </c>
      <c r="N21" s="53">
        <f t="shared" ref="N21:O21" si="9">N11+N17</f>
        <v>269633.28000000003</v>
      </c>
      <c r="O21" s="53">
        <f t="shared" si="9"/>
        <v>278463.23</v>
      </c>
    </row>
    <row r="22" spans="1:15" ht="13.5" thickTop="1" x14ac:dyDescent="0.2">
      <c r="B22" s="1"/>
      <c r="C22" s="15"/>
      <c r="D22" s="29"/>
      <c r="E22" s="15"/>
      <c r="F22" s="15"/>
      <c r="G22" s="15"/>
      <c r="H22" s="15"/>
      <c r="I22" s="15"/>
    </row>
    <row r="24" spans="1:15" x14ac:dyDescent="0.2">
      <c r="A24" s="2" t="s">
        <v>74</v>
      </c>
      <c r="M24" s="50"/>
    </row>
    <row r="25" spans="1:15" x14ac:dyDescent="0.2">
      <c r="A25" s="2" t="s">
        <v>84</v>
      </c>
      <c r="M25" s="50"/>
    </row>
    <row r="26" spans="1:15" x14ac:dyDescent="0.2">
      <c r="M26" s="50"/>
    </row>
  </sheetData>
  <phoneticPr fontId="0" type="noConversion"/>
  <printOptions horizontalCentered="1" gridLines="1"/>
  <pageMargins left="0" right="0" top="0" bottom="0.5" header="0" footer="0"/>
  <pageSetup paperSize="5" scale="85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6"/>
  <sheetViews>
    <sheetView zoomScaleNormal="100" workbookViewId="0"/>
  </sheetViews>
  <sheetFormatPr defaultColWidth="9.1640625" defaultRowHeight="12.75" outlineLevelCol="1" x14ac:dyDescent="0.2"/>
  <cols>
    <col min="1" max="1" width="12.83203125" style="2" customWidth="1"/>
    <col min="2" max="2" width="37.33203125" style="2" customWidth="1"/>
    <col min="3" max="4" width="11.33203125" style="2" hidden="1" customWidth="1" outlineLevel="1"/>
    <col min="5" max="5" width="11.5" style="2" customWidth="1" collapsed="1"/>
    <col min="6" max="6" width="12" style="2" customWidth="1"/>
    <col min="7" max="7" width="11.83203125" style="2" customWidth="1"/>
    <col min="8" max="8" width="12" style="2" customWidth="1"/>
    <col min="9" max="9" width="11.1640625" style="2" customWidth="1"/>
    <col min="10" max="10" width="11.83203125" style="2" customWidth="1"/>
    <col min="11" max="11" width="12.33203125" style="2" customWidth="1"/>
    <col min="12" max="12" width="11.83203125" style="2" customWidth="1"/>
    <col min="13" max="15" width="13.1640625" style="2" customWidth="1"/>
    <col min="16" max="16" width="0.83203125" style="2" customWidth="1"/>
    <col min="17" max="17" width="13.1640625" style="2" customWidth="1"/>
    <col min="18" max="18" width="13" style="2" bestFit="1" customWidth="1"/>
    <col min="19" max="19" width="12.83203125" style="2" customWidth="1"/>
    <col min="20" max="20" width="22.33203125" style="2" bestFit="1" customWidth="1"/>
    <col min="21" max="21" width="22.6640625" style="2" customWidth="1"/>
    <col min="22" max="22" width="0.33203125" style="2" customWidth="1"/>
    <col min="23" max="23" width="12.33203125" style="2" customWidth="1"/>
    <col min="24" max="24" width="15" style="2" bestFit="1" customWidth="1"/>
    <col min="25" max="16384" width="9.1640625" style="2"/>
  </cols>
  <sheetData>
    <row r="1" spans="1:24" x14ac:dyDescent="0.2">
      <c r="A1" s="1" t="s">
        <v>73</v>
      </c>
    </row>
    <row r="2" spans="1:24" x14ac:dyDescent="0.2">
      <c r="A2" s="3" t="s">
        <v>37</v>
      </c>
      <c r="B2" s="32"/>
      <c r="E2" s="45"/>
      <c r="G2" s="9"/>
      <c r="I2" s="9"/>
      <c r="M2" s="9"/>
      <c r="N2" s="9"/>
      <c r="O2" s="9"/>
    </row>
    <row r="3" spans="1:24" x14ac:dyDescent="0.2">
      <c r="A3" s="1" t="s">
        <v>8</v>
      </c>
    </row>
    <row r="4" spans="1:24" x14ac:dyDescent="0.2">
      <c r="A4" s="45"/>
      <c r="I4" s="9"/>
      <c r="J4" s="9"/>
      <c r="K4" s="9"/>
      <c r="Q4" s="9"/>
      <c r="R4" s="9"/>
      <c r="S4" s="9"/>
      <c r="T4" s="9"/>
      <c r="U4" s="9"/>
      <c r="V4" s="9"/>
      <c r="W4" s="9"/>
      <c r="X4" s="9"/>
    </row>
    <row r="5" spans="1:24" ht="38.25" x14ac:dyDescent="0.2">
      <c r="B5" s="1"/>
      <c r="C5" s="33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42</v>
      </c>
      <c r="K5" s="10" t="s">
        <v>46</v>
      </c>
      <c r="L5" s="10" t="s">
        <v>47</v>
      </c>
      <c r="M5" s="10" t="s">
        <v>48</v>
      </c>
      <c r="N5" s="10" t="s">
        <v>58</v>
      </c>
      <c r="O5" s="10" t="s">
        <v>61</v>
      </c>
      <c r="P5" s="11"/>
      <c r="Q5" s="10" t="s">
        <v>61</v>
      </c>
      <c r="R5" s="10" t="s">
        <v>61</v>
      </c>
      <c r="S5" s="10" t="s">
        <v>61</v>
      </c>
      <c r="T5" s="12" t="s">
        <v>76</v>
      </c>
      <c r="U5" s="12" t="s">
        <v>76</v>
      </c>
      <c r="V5" s="46"/>
      <c r="W5" s="12" t="s">
        <v>77</v>
      </c>
      <c r="X5" s="71" t="s">
        <v>78</v>
      </c>
    </row>
    <row r="6" spans="1:24" ht="46.35" customHeight="1" thickBot="1" x14ac:dyDescent="0.25">
      <c r="B6" s="1"/>
      <c r="C6" s="34" t="s">
        <v>9</v>
      </c>
      <c r="D6" s="13" t="s">
        <v>9</v>
      </c>
      <c r="E6" s="13" t="s">
        <v>9</v>
      </c>
      <c r="F6" s="13" t="s">
        <v>9</v>
      </c>
      <c r="G6" s="13" t="s">
        <v>9</v>
      </c>
      <c r="H6" s="13" t="s">
        <v>9</v>
      </c>
      <c r="I6" s="13" t="s">
        <v>9</v>
      </c>
      <c r="J6" s="13" t="s">
        <v>9</v>
      </c>
      <c r="K6" s="13" t="s">
        <v>9</v>
      </c>
      <c r="L6" s="13" t="s">
        <v>9</v>
      </c>
      <c r="M6" s="13" t="s">
        <v>9</v>
      </c>
      <c r="N6" s="13" t="s">
        <v>9</v>
      </c>
      <c r="O6" s="13" t="s">
        <v>9</v>
      </c>
      <c r="P6" s="14"/>
      <c r="Q6" s="35" t="s">
        <v>7</v>
      </c>
      <c r="R6" s="35" t="s">
        <v>40</v>
      </c>
      <c r="S6" s="35" t="s">
        <v>39</v>
      </c>
      <c r="T6" s="13" t="s">
        <v>10</v>
      </c>
      <c r="U6" s="13" t="s">
        <v>11</v>
      </c>
      <c r="V6" s="14"/>
      <c r="W6" s="35" t="s">
        <v>7</v>
      </c>
      <c r="X6" s="72" t="s">
        <v>79</v>
      </c>
    </row>
    <row r="7" spans="1:24" x14ac:dyDescent="0.2">
      <c r="B7" s="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7"/>
      <c r="R7" s="17"/>
      <c r="S7" s="17"/>
      <c r="T7" s="17"/>
      <c r="U7" s="17"/>
      <c r="V7" s="47"/>
      <c r="W7" s="17"/>
      <c r="X7" s="73"/>
    </row>
    <row r="8" spans="1:24" x14ac:dyDescent="0.2">
      <c r="B8" s="1" t="s">
        <v>14</v>
      </c>
      <c r="I8" s="9"/>
      <c r="J8" s="9"/>
      <c r="K8" s="9"/>
      <c r="L8" s="9"/>
      <c r="M8" s="9"/>
      <c r="N8" s="9"/>
      <c r="O8" s="9"/>
      <c r="P8" s="18"/>
      <c r="Q8" s="9"/>
      <c r="R8" s="9"/>
      <c r="S8" s="9"/>
      <c r="T8" s="17"/>
      <c r="U8" s="17"/>
      <c r="V8" s="47"/>
      <c r="W8" s="17"/>
      <c r="X8" s="73"/>
    </row>
    <row r="9" spans="1:24" x14ac:dyDescent="0.2">
      <c r="A9" s="55" t="s">
        <v>15</v>
      </c>
      <c r="B9" s="4" t="s">
        <v>16</v>
      </c>
      <c r="C9" s="6">
        <v>17114.559999999998</v>
      </c>
      <c r="D9" s="6">
        <v>16767.41</v>
      </c>
      <c r="E9" s="6">
        <v>29326.55</v>
      </c>
      <c r="F9" s="6">
        <v>24457.029999999995</v>
      </c>
      <c r="G9" s="6">
        <v>24919.429999999993</v>
      </c>
      <c r="H9" s="6">
        <v>25753.679999999997</v>
      </c>
      <c r="I9" s="20">
        <v>26225.69</v>
      </c>
      <c r="J9" s="20">
        <v>27770.65</v>
      </c>
      <c r="K9" s="50">
        <v>26458.51</v>
      </c>
      <c r="L9" s="20">
        <v>28045.45</v>
      </c>
      <c r="M9" s="20">
        <v>26322.41</v>
      </c>
      <c r="N9" s="56">
        <v>20793.370000000003</v>
      </c>
      <c r="O9" s="56">
        <v>28850.47</v>
      </c>
      <c r="P9" s="19"/>
      <c r="Q9" s="20">
        <v>22906</v>
      </c>
      <c r="R9" s="20">
        <v>5000</v>
      </c>
      <c r="S9" s="20">
        <f>Q9+R9</f>
        <v>27906</v>
      </c>
      <c r="T9" s="20">
        <f>S9-O9</f>
        <v>-944.47000000000116</v>
      </c>
      <c r="U9" s="37">
        <f>O9/S9</f>
        <v>1.0338446928975848</v>
      </c>
      <c r="V9" s="48"/>
      <c r="W9" s="57">
        <v>22906</v>
      </c>
      <c r="X9" s="74">
        <f>W9-Q9</f>
        <v>0</v>
      </c>
    </row>
    <row r="10" spans="1:24" ht="13.5" thickBot="1" x14ac:dyDescent="0.25">
      <c r="B10" s="21" t="s">
        <v>59</v>
      </c>
      <c r="C10" s="22">
        <f t="shared" ref="C10:M10" si="0">SUM(C9:C9)</f>
        <v>17114.559999999998</v>
      </c>
      <c r="D10" s="22">
        <f t="shared" si="0"/>
        <v>16767.41</v>
      </c>
      <c r="E10" s="22">
        <f t="shared" si="0"/>
        <v>29326.55</v>
      </c>
      <c r="F10" s="22">
        <f t="shared" si="0"/>
        <v>24457.029999999995</v>
      </c>
      <c r="G10" s="22">
        <f t="shared" si="0"/>
        <v>24919.429999999993</v>
      </c>
      <c r="H10" s="22">
        <f t="shared" si="0"/>
        <v>25753.679999999997</v>
      </c>
      <c r="I10" s="24">
        <f t="shared" si="0"/>
        <v>26225.69</v>
      </c>
      <c r="J10" s="24">
        <f t="shared" si="0"/>
        <v>27770.65</v>
      </c>
      <c r="K10" s="24">
        <f t="shared" si="0"/>
        <v>26458.51</v>
      </c>
      <c r="L10" s="24">
        <f t="shared" si="0"/>
        <v>28045.45</v>
      </c>
      <c r="M10" s="24">
        <f t="shared" si="0"/>
        <v>26322.41</v>
      </c>
      <c r="N10" s="24">
        <f t="shared" ref="N10:O10" si="1">SUM(N9:N9)</f>
        <v>20793.370000000003</v>
      </c>
      <c r="O10" s="24">
        <f t="shared" si="1"/>
        <v>28850.47</v>
      </c>
      <c r="P10" s="23"/>
      <c r="Q10" s="24">
        <f>SUM(Q9:Q9)</f>
        <v>22906</v>
      </c>
      <c r="R10" s="24">
        <f>SUM(R9:R9)</f>
        <v>5000</v>
      </c>
      <c r="S10" s="24">
        <f>SUM(S9:S9)</f>
        <v>27906</v>
      </c>
      <c r="T10" s="24">
        <f>SUM(T9)</f>
        <v>-944.47000000000116</v>
      </c>
      <c r="U10" s="38">
        <f>SUM(U9)</f>
        <v>1.0338446928975848</v>
      </c>
      <c r="V10" s="49"/>
      <c r="W10" s="25">
        <f>SUM(W9:W9)</f>
        <v>22906</v>
      </c>
      <c r="X10" s="75">
        <f>SUM(X9:X9)</f>
        <v>0</v>
      </c>
    </row>
    <row r="11" spans="1:24" ht="13.5" thickTop="1" x14ac:dyDescent="0.2">
      <c r="B11" s="4" t="s">
        <v>13</v>
      </c>
      <c r="C11" s="7"/>
      <c r="D11" s="20">
        <f>D10-C10</f>
        <v>-347.14999999999782</v>
      </c>
      <c r="E11" s="20">
        <f t="shared" ref="E11:O11" si="2">E10-D10</f>
        <v>12559.14</v>
      </c>
      <c r="F11" s="20">
        <f t="shared" si="2"/>
        <v>-4869.5200000000041</v>
      </c>
      <c r="G11" s="20">
        <f t="shared" si="2"/>
        <v>462.39999999999782</v>
      </c>
      <c r="H11" s="20">
        <f t="shared" si="2"/>
        <v>834.25000000000364</v>
      </c>
      <c r="I11" s="20">
        <f t="shared" si="2"/>
        <v>472.01000000000204</v>
      </c>
      <c r="J11" s="20">
        <f t="shared" si="2"/>
        <v>1544.9600000000028</v>
      </c>
      <c r="K11" s="20">
        <f t="shared" si="2"/>
        <v>-1312.1400000000031</v>
      </c>
      <c r="L11" s="20">
        <f t="shared" si="2"/>
        <v>1586.9400000000023</v>
      </c>
      <c r="M11" s="20">
        <f t="shared" si="2"/>
        <v>-1723.0400000000009</v>
      </c>
      <c r="N11" s="20">
        <f t="shared" si="2"/>
        <v>-5529.0399999999972</v>
      </c>
      <c r="O11" s="20">
        <f t="shared" si="2"/>
        <v>8057.0999999999985</v>
      </c>
      <c r="P11" s="20"/>
      <c r="Q11" s="20"/>
      <c r="R11" s="20"/>
      <c r="S11" s="20"/>
      <c r="T11" s="26"/>
      <c r="U11" s="27"/>
      <c r="V11" s="27"/>
      <c r="W11" s="28"/>
      <c r="X11" s="28"/>
    </row>
    <row r="12" spans="1:24" x14ac:dyDescent="0.2">
      <c r="B12" s="4" t="s">
        <v>12</v>
      </c>
      <c r="C12" s="15"/>
      <c r="D12" s="29">
        <f>D11/C10</f>
        <v>-2.0283898621991911E-2</v>
      </c>
      <c r="E12" s="29">
        <f t="shared" ref="E12:O12" si="3">E11/D10</f>
        <v>0.74902086845851568</v>
      </c>
      <c r="F12" s="29">
        <f t="shared" si="3"/>
        <v>-0.16604476148745775</v>
      </c>
      <c r="G12" s="29">
        <f t="shared" si="3"/>
        <v>1.8906629300450541E-2</v>
      </c>
      <c r="H12" s="29">
        <f t="shared" si="3"/>
        <v>3.3477892552117118E-2</v>
      </c>
      <c r="I12" s="29">
        <f t="shared" si="3"/>
        <v>1.8327866153497369E-2</v>
      </c>
      <c r="J12" s="29">
        <f t="shared" si="3"/>
        <v>5.8910175480607098E-2</v>
      </c>
      <c r="K12" s="29">
        <f t="shared" si="3"/>
        <v>-4.7249164135517281E-2</v>
      </c>
      <c r="L12" s="29">
        <f t="shared" si="3"/>
        <v>5.9978434159746803E-2</v>
      </c>
      <c r="M12" s="29">
        <f t="shared" si="3"/>
        <v>-6.1437416764573247E-2</v>
      </c>
      <c r="N12" s="29">
        <f t="shared" si="3"/>
        <v>-0.21005067545106992</v>
      </c>
      <c r="O12" s="29">
        <f t="shared" si="3"/>
        <v>0.38748408747595975</v>
      </c>
      <c r="P12" s="29"/>
      <c r="Q12" s="30"/>
      <c r="R12" s="30"/>
      <c r="S12" s="30"/>
      <c r="T12" s="17"/>
      <c r="U12" s="17"/>
      <c r="V12" s="17"/>
      <c r="W12" s="17"/>
      <c r="X12" s="17"/>
    </row>
    <row r="13" spans="1:24" x14ac:dyDescent="0.2">
      <c r="B13" s="1"/>
      <c r="C13" s="15"/>
      <c r="D13" s="2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/>
      <c r="R13" s="17"/>
      <c r="S13" s="17"/>
      <c r="T13" s="17"/>
      <c r="U13" s="17"/>
      <c r="V13" s="17"/>
      <c r="W13" s="17"/>
      <c r="X13" s="17"/>
    </row>
    <row r="15" spans="1:24" x14ac:dyDescent="0.2">
      <c r="A15" s="2" t="s">
        <v>75</v>
      </c>
    </row>
    <row r="16" spans="1:24" x14ac:dyDescent="0.2">
      <c r="A16" s="2" t="s">
        <v>84</v>
      </c>
    </row>
  </sheetData>
  <phoneticPr fontId="0" type="noConversion"/>
  <printOptions horizontalCentered="1" gridLines="1"/>
  <pageMargins left="0" right="0" top="0" bottom="0.5" header="0" footer="0"/>
  <pageSetup paperSize="5" scale="72" fitToHeight="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8"/>
  <sheetViews>
    <sheetView zoomScaleNormal="100" workbookViewId="0">
      <selection activeCell="L6" sqref="L6"/>
    </sheetView>
  </sheetViews>
  <sheetFormatPr defaultColWidth="9.1640625" defaultRowHeight="12.75" x14ac:dyDescent="0.2"/>
  <cols>
    <col min="1" max="1" width="11" style="2" customWidth="1"/>
    <col min="2" max="2" width="43.83203125" style="2" bestFit="1" customWidth="1"/>
    <col min="3" max="3" width="16.33203125" style="56" customWidth="1"/>
    <col min="4" max="4" width="17.33203125" style="56" bestFit="1" customWidth="1"/>
    <col min="5" max="16384" width="9.1640625" style="2"/>
  </cols>
  <sheetData>
    <row r="1" spans="1:4" x14ac:dyDescent="0.2">
      <c r="A1" s="1" t="s">
        <v>80</v>
      </c>
    </row>
    <row r="2" spans="1:4" x14ac:dyDescent="0.2">
      <c r="A2" s="3" t="s">
        <v>37</v>
      </c>
      <c r="B2" s="32"/>
    </row>
    <row r="3" spans="1:4" x14ac:dyDescent="0.2">
      <c r="A3" s="1" t="s">
        <v>17</v>
      </c>
      <c r="D3" s="76"/>
    </row>
    <row r="4" spans="1:4" x14ac:dyDescent="0.2">
      <c r="A4" s="1"/>
    </row>
    <row r="5" spans="1:4" x14ac:dyDescent="0.2">
      <c r="C5" s="77" t="s">
        <v>15</v>
      </c>
      <c r="D5" s="77"/>
    </row>
    <row r="6" spans="1:4" ht="38.25" x14ac:dyDescent="0.2">
      <c r="C6" s="78" t="s">
        <v>21</v>
      </c>
      <c r="D6" s="77" t="s">
        <v>18</v>
      </c>
    </row>
    <row r="8" spans="1:4" ht="13.5" thickBot="1" x14ac:dyDescent="0.25">
      <c r="B8" s="5" t="s">
        <v>39</v>
      </c>
      <c r="C8" s="79">
        <f>'#2-FY10-FY22 Expenditures'!S9</f>
        <v>27906</v>
      </c>
      <c r="D8" s="80">
        <f>SUM(C8:C8)</f>
        <v>27906</v>
      </c>
    </row>
    <row r="9" spans="1:4" s="9" customFormat="1" ht="13.5" thickTop="1" x14ac:dyDescent="0.2">
      <c r="B9" s="45"/>
      <c r="C9" s="81"/>
      <c r="D9" s="81"/>
    </row>
    <row r="10" spans="1:4" s="9" customFormat="1" x14ac:dyDescent="0.2">
      <c r="A10" s="2" t="s">
        <v>85</v>
      </c>
      <c r="B10" s="2" t="s">
        <v>86</v>
      </c>
      <c r="C10" s="56">
        <v>9143.07</v>
      </c>
      <c r="D10" s="76">
        <f t="shared" ref="D10:D26" si="0">C10</f>
        <v>9143.07</v>
      </c>
    </row>
    <row r="11" spans="1:4" s="9" customFormat="1" x14ac:dyDescent="0.2">
      <c r="A11" s="2" t="s">
        <v>62</v>
      </c>
      <c r="B11" s="2" t="s">
        <v>49</v>
      </c>
      <c r="C11" s="56">
        <v>9545</v>
      </c>
      <c r="D11" s="76">
        <f t="shared" si="0"/>
        <v>9545</v>
      </c>
    </row>
    <row r="12" spans="1:4" s="9" customFormat="1" x14ac:dyDescent="0.2">
      <c r="A12" s="2" t="s">
        <v>87</v>
      </c>
      <c r="B12" s="2" t="s">
        <v>88</v>
      </c>
      <c r="C12" s="56">
        <v>46.78</v>
      </c>
      <c r="D12" s="76">
        <f t="shared" si="0"/>
        <v>46.78</v>
      </c>
    </row>
    <row r="13" spans="1:4" s="9" customFormat="1" x14ac:dyDescent="0.2">
      <c r="A13" s="2" t="s">
        <v>63</v>
      </c>
      <c r="B13" s="2" t="s">
        <v>50</v>
      </c>
      <c r="C13" s="56">
        <v>4527</v>
      </c>
      <c r="D13" s="76">
        <f t="shared" si="0"/>
        <v>4527</v>
      </c>
    </row>
    <row r="14" spans="1:4" s="9" customFormat="1" x14ac:dyDescent="0.2">
      <c r="A14" s="2" t="s">
        <v>89</v>
      </c>
      <c r="B14" s="2" t="s">
        <v>90</v>
      </c>
      <c r="C14" s="56">
        <v>0</v>
      </c>
      <c r="D14" s="76">
        <f t="shared" si="0"/>
        <v>0</v>
      </c>
    </row>
    <row r="15" spans="1:4" s="9" customFormat="1" x14ac:dyDescent="0.2">
      <c r="A15" s="2" t="s">
        <v>64</v>
      </c>
      <c r="B15" s="2" t="s">
        <v>65</v>
      </c>
      <c r="C15" s="56">
        <v>171.45000000000002</v>
      </c>
      <c r="D15" s="76">
        <f t="shared" si="0"/>
        <v>171.45000000000002</v>
      </c>
    </row>
    <row r="16" spans="1:4" s="9" customFormat="1" x14ac:dyDescent="0.2">
      <c r="A16" s="2" t="s">
        <v>66</v>
      </c>
      <c r="B16" s="2" t="s">
        <v>51</v>
      </c>
      <c r="C16" s="56">
        <v>1023.64</v>
      </c>
      <c r="D16" s="76">
        <f t="shared" si="0"/>
        <v>1023.64</v>
      </c>
    </row>
    <row r="17" spans="1:4" s="9" customFormat="1" x14ac:dyDescent="0.2">
      <c r="A17" s="2" t="s">
        <v>67</v>
      </c>
      <c r="B17" s="2" t="s">
        <v>52</v>
      </c>
      <c r="C17" s="56">
        <v>364</v>
      </c>
      <c r="D17" s="76">
        <f t="shared" si="0"/>
        <v>364</v>
      </c>
    </row>
    <row r="18" spans="1:4" s="9" customFormat="1" x14ac:dyDescent="0.2">
      <c r="A18" s="2" t="s">
        <v>91</v>
      </c>
      <c r="B18" s="2" t="s">
        <v>92</v>
      </c>
      <c r="C18" s="56">
        <v>399.49</v>
      </c>
      <c r="D18" s="76">
        <f t="shared" si="0"/>
        <v>399.49</v>
      </c>
    </row>
    <row r="19" spans="1:4" s="9" customFormat="1" x14ac:dyDescent="0.2">
      <c r="A19" s="2" t="s">
        <v>93</v>
      </c>
      <c r="B19" s="2" t="s">
        <v>94</v>
      </c>
      <c r="C19" s="56">
        <v>0</v>
      </c>
      <c r="D19" s="76">
        <f t="shared" si="0"/>
        <v>0</v>
      </c>
    </row>
    <row r="20" spans="1:4" s="9" customFormat="1" x14ac:dyDescent="0.2">
      <c r="A20" s="2" t="s">
        <v>68</v>
      </c>
      <c r="B20" s="2" t="s">
        <v>53</v>
      </c>
      <c r="C20" s="56">
        <v>1313</v>
      </c>
      <c r="D20" s="76">
        <f t="shared" si="0"/>
        <v>1313</v>
      </c>
    </row>
    <row r="21" spans="1:4" s="9" customFormat="1" x14ac:dyDescent="0.2">
      <c r="A21" s="2" t="s">
        <v>69</v>
      </c>
      <c r="B21" s="2" t="s">
        <v>54</v>
      </c>
      <c r="C21" s="56">
        <v>429.03000000000003</v>
      </c>
      <c r="D21" s="76">
        <f t="shared" si="0"/>
        <v>429.03000000000003</v>
      </c>
    </row>
    <row r="22" spans="1:4" s="9" customFormat="1" x14ac:dyDescent="0.2">
      <c r="A22" s="2" t="s">
        <v>70</v>
      </c>
      <c r="B22" s="2" t="s">
        <v>55</v>
      </c>
      <c r="C22" s="56">
        <v>1134.6400000000001</v>
      </c>
      <c r="D22" s="76">
        <f t="shared" si="0"/>
        <v>1134.6400000000001</v>
      </c>
    </row>
    <row r="23" spans="1:4" x14ac:dyDescent="0.2">
      <c r="A23" s="2" t="s">
        <v>95</v>
      </c>
      <c r="B23" s="2" t="s">
        <v>96</v>
      </c>
      <c r="C23" s="56">
        <v>195.64000000000001</v>
      </c>
      <c r="D23" s="76">
        <f t="shared" si="0"/>
        <v>195.64000000000001</v>
      </c>
    </row>
    <row r="24" spans="1:4" x14ac:dyDescent="0.2">
      <c r="A24" s="2" t="s">
        <v>71</v>
      </c>
      <c r="B24" s="2" t="s">
        <v>56</v>
      </c>
      <c r="C24" s="56">
        <v>431.69</v>
      </c>
      <c r="D24" s="76">
        <f t="shared" si="0"/>
        <v>431.69</v>
      </c>
    </row>
    <row r="25" spans="1:4" x14ac:dyDescent="0.2">
      <c r="A25" s="2" t="s">
        <v>97</v>
      </c>
      <c r="B25" s="2" t="s">
        <v>98</v>
      </c>
      <c r="C25" s="56">
        <v>26.73</v>
      </c>
      <c r="D25" s="76">
        <f t="shared" si="0"/>
        <v>26.73</v>
      </c>
    </row>
    <row r="26" spans="1:4" x14ac:dyDescent="0.2">
      <c r="A26" s="2" t="s">
        <v>72</v>
      </c>
      <c r="B26" s="2" t="s">
        <v>22</v>
      </c>
      <c r="C26" s="56">
        <v>1.51</v>
      </c>
      <c r="D26" s="76">
        <f t="shared" si="0"/>
        <v>1.51</v>
      </c>
    </row>
    <row r="27" spans="1:4" x14ac:dyDescent="0.2">
      <c r="A27" s="2" t="s">
        <v>99</v>
      </c>
      <c r="B27" s="2" t="s">
        <v>100</v>
      </c>
      <c r="C27" s="56">
        <v>97.8</v>
      </c>
      <c r="D27" s="76">
        <f t="shared" ref="D27" si="1">C27</f>
        <v>97.8</v>
      </c>
    </row>
    <row r="28" spans="1:4" x14ac:dyDescent="0.2">
      <c r="B28" s="31" t="s">
        <v>23</v>
      </c>
      <c r="C28" s="82">
        <f>SUM(C10:C27)</f>
        <v>28850.469999999994</v>
      </c>
      <c r="D28" s="82">
        <f>SUM(D10:D27)</f>
        <v>28850.469999999994</v>
      </c>
    </row>
    <row r="30" spans="1:4" x14ac:dyDescent="0.2">
      <c r="B30" s="1" t="s">
        <v>57</v>
      </c>
      <c r="C30" s="83">
        <v>0</v>
      </c>
      <c r="D30" s="83">
        <f>SUM(C30:C30)</f>
        <v>0</v>
      </c>
    </row>
    <row r="31" spans="1:4" x14ac:dyDescent="0.2">
      <c r="C31" s="84"/>
      <c r="D31" s="84"/>
    </row>
    <row r="32" spans="1:4" x14ac:dyDescent="0.2">
      <c r="B32" s="1" t="s">
        <v>19</v>
      </c>
      <c r="C32" s="85">
        <f>SUM(C28,C30)</f>
        <v>28850.469999999994</v>
      </c>
      <c r="D32" s="85">
        <f t="shared" ref="D32" si="2">SUM(D28,D30)</f>
        <v>28850.469999999994</v>
      </c>
    </row>
    <row r="34" spans="1:4" ht="13.5" thickBot="1" x14ac:dyDescent="0.25">
      <c r="B34" s="8" t="s">
        <v>20</v>
      </c>
      <c r="C34" s="79">
        <f>C8-C32</f>
        <v>-944.46999999999389</v>
      </c>
      <c r="D34" s="79">
        <f>D8-D32</f>
        <v>-944.46999999999389</v>
      </c>
    </row>
    <row r="35" spans="1:4" ht="13.5" thickTop="1" x14ac:dyDescent="0.2">
      <c r="B35" s="36"/>
      <c r="C35" s="81"/>
      <c r="D35" s="81"/>
    </row>
    <row r="36" spans="1:4" x14ac:dyDescent="0.2">
      <c r="B36" s="36"/>
      <c r="C36" s="81"/>
      <c r="D36" s="81"/>
    </row>
    <row r="37" spans="1:4" x14ac:dyDescent="0.2">
      <c r="A37" s="2" t="s">
        <v>81</v>
      </c>
    </row>
    <row r="38" spans="1:4" x14ac:dyDescent="0.2">
      <c r="A38" s="2" t="s">
        <v>84</v>
      </c>
    </row>
  </sheetData>
  <printOptions horizontalCentered="1" gridLines="1"/>
  <pageMargins left="0" right="0" top="0" bottom="0.5" header="0" footer="0"/>
  <pageSetup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zoomScaleNormal="100" workbookViewId="0">
      <selection activeCell="B20" sqref="B20"/>
    </sheetView>
  </sheetViews>
  <sheetFormatPr defaultColWidth="9.1640625" defaultRowHeight="12.75" x14ac:dyDescent="0.2"/>
  <cols>
    <col min="1" max="1" width="13.33203125" style="2" customWidth="1"/>
    <col min="2" max="2" width="28.33203125" style="9" customWidth="1"/>
    <col min="3" max="3" width="26.5" style="2" bestFit="1" customWidth="1"/>
    <col min="4" max="4" width="14.6640625" style="2" customWidth="1"/>
    <col min="5" max="5" width="14.1640625" style="2" customWidth="1"/>
    <col min="6" max="6" width="14.6640625" style="2" customWidth="1"/>
    <col min="7" max="7" width="3.1640625" style="2" customWidth="1"/>
    <col min="8" max="8" width="17.83203125" style="2" customWidth="1"/>
    <col min="9" max="9" width="12.83203125" style="2" customWidth="1"/>
    <col min="10" max="10" width="11.83203125" style="2" customWidth="1"/>
    <col min="11" max="16384" width="9.1640625" style="2"/>
  </cols>
  <sheetData>
    <row r="1" spans="1:10" x14ac:dyDescent="0.2">
      <c r="A1" s="58" t="s">
        <v>37</v>
      </c>
      <c r="B1" s="58"/>
    </row>
    <row r="2" spans="1:10" x14ac:dyDescent="0.2">
      <c r="A2" s="59" t="s">
        <v>82</v>
      </c>
      <c r="B2" s="59"/>
    </row>
    <row r="3" spans="1:10" s="9" customFormat="1" x14ac:dyDescent="0.2">
      <c r="A3" s="2" t="s">
        <v>101</v>
      </c>
      <c r="B3" s="68"/>
    </row>
    <row r="4" spans="1:10" x14ac:dyDescent="0.2">
      <c r="A4" s="9"/>
    </row>
    <row r="5" spans="1:10" s="60" customFormat="1" x14ac:dyDescent="0.2">
      <c r="A5" s="60" t="s">
        <v>24</v>
      </c>
      <c r="B5" s="61"/>
      <c r="C5" s="60" t="s">
        <v>25</v>
      </c>
      <c r="E5" s="60" t="s">
        <v>26</v>
      </c>
      <c r="H5" s="60" t="s">
        <v>36</v>
      </c>
      <c r="I5" s="60" t="s">
        <v>28</v>
      </c>
      <c r="J5" s="60" t="s">
        <v>29</v>
      </c>
    </row>
    <row r="6" spans="1:10" s="62" customFormat="1" x14ac:dyDescent="0.2">
      <c r="A6" s="62" t="s">
        <v>30</v>
      </c>
      <c r="B6" s="63" t="s">
        <v>31</v>
      </c>
      <c r="C6" s="62" t="s">
        <v>27</v>
      </c>
      <c r="D6" s="62" t="s">
        <v>32</v>
      </c>
      <c r="E6" s="62" t="s">
        <v>33</v>
      </c>
      <c r="F6" s="62" t="s">
        <v>29</v>
      </c>
      <c r="H6" s="62" t="s">
        <v>35</v>
      </c>
      <c r="I6" s="62" t="s">
        <v>34</v>
      </c>
      <c r="J6" s="62" t="s">
        <v>34</v>
      </c>
    </row>
    <row r="7" spans="1:10" s="69" customFormat="1" x14ac:dyDescent="0.2">
      <c r="B7" s="70"/>
    </row>
    <row r="8" spans="1:10" x14ac:dyDescent="0.2">
      <c r="A8" s="64" t="s">
        <v>15</v>
      </c>
      <c r="B8" s="2" t="s">
        <v>37</v>
      </c>
      <c r="C8" s="20">
        <v>244808</v>
      </c>
      <c r="D8" s="20">
        <v>0</v>
      </c>
      <c r="E8" s="20">
        <v>9726</v>
      </c>
      <c r="F8" s="20">
        <f>SUM(C8:E8)</f>
        <v>254534</v>
      </c>
      <c r="G8" s="9"/>
      <c r="H8" s="40">
        <v>2</v>
      </c>
      <c r="I8" s="40">
        <v>0</v>
      </c>
      <c r="J8" s="40">
        <f>SUM(H8:I8)</f>
        <v>2</v>
      </c>
    </row>
    <row r="9" spans="1:10" ht="13.5" thickBot="1" x14ac:dyDescent="0.25">
      <c r="B9" s="65" t="s">
        <v>38</v>
      </c>
      <c r="C9" s="66">
        <f>SUM(C8:C8)</f>
        <v>244808</v>
      </c>
      <c r="D9" s="66">
        <f>SUM(D8:D8)</f>
        <v>0</v>
      </c>
      <c r="E9" s="66">
        <f>SUM(E8:E8)</f>
        <v>9726</v>
      </c>
      <c r="F9" s="66">
        <f>SUM(F8:F8)</f>
        <v>254534</v>
      </c>
      <c r="H9" s="67">
        <f>SUM(H8:H8)</f>
        <v>2</v>
      </c>
      <c r="I9" s="67">
        <f>SUM(I8:I8)</f>
        <v>0</v>
      </c>
      <c r="J9" s="67">
        <f>SUM(J8:J8)</f>
        <v>2</v>
      </c>
    </row>
    <row r="10" spans="1:10" ht="13.5" thickTop="1" x14ac:dyDescent="0.2"/>
    <row r="14" spans="1:10" x14ac:dyDescent="0.2">
      <c r="A14" s="2" t="s">
        <v>83</v>
      </c>
    </row>
    <row r="15" spans="1:10" x14ac:dyDescent="0.2">
      <c r="A15" s="2" t="s">
        <v>84</v>
      </c>
    </row>
  </sheetData>
  <printOptions horizontalCentered="1" gridLines="1"/>
  <pageMargins left="0" right="0" top="0.5" bottom="0.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Props1.xml><?xml version="1.0" encoding="utf-8"?>
<ds:datastoreItem xmlns:ds="http://schemas.openxmlformats.org/officeDocument/2006/customXml" ds:itemID="{FE986536-14DF-473D-AFB3-FEFCFF242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0B427-E32D-43CA-9ABD-17E0A4650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F0C06-61DF-4EB6-92A6-EB91968807CA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documentManagement/types"/>
    <ds:schemaRef ds:uri="13157ccd-cfd1-435b-b54a-77ed15165e25"/>
    <ds:schemaRef ds:uri="http://schemas.openxmlformats.org/package/2006/metadata/core-properties"/>
    <ds:schemaRef ds:uri="fce1a9b3-876c-481d-9ebf-ee1ba0063a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#1-FY10-FY22 All Expenditures</vt:lpstr>
      <vt:lpstr>#2-FY10-FY22 Expenditures</vt:lpstr>
      <vt:lpstr>#3-FY22 Detail By Index</vt:lpstr>
      <vt:lpstr>#4-Personal Services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2021-11-03T16:19:26Z</cp:lastPrinted>
  <dcterms:created xsi:type="dcterms:W3CDTF">2016-12-08T15:55:40Z</dcterms:created>
  <dcterms:modified xsi:type="dcterms:W3CDTF">2022-12-05T14:44:45Z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880400</vt:r8>
  </property>
  <property fmtid="{D5CDD505-2E9C-101B-9397-08002B2CF9AE}" pid="4" name="MediaServiceImageTags">
    <vt:lpwstr/>
  </property>
</Properties>
</file>