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myccsu.sharepoint.com/sites/BSO-BudgetOffice/Shared Documents/General/Web Site Page/FY22 Working Data/Other Allocations/"/>
    </mc:Choice>
  </mc:AlternateContent>
  <xr:revisionPtr revIDLastSave="0" documentId="13_ncr:1_{B2A821BC-4DDB-48CB-BDD7-A1338C32AF5C}" xr6:coauthVersionLast="47" xr6:coauthVersionMax="47" xr10:uidLastSave="{00000000-0000-0000-0000-000000000000}"/>
  <bookViews>
    <workbookView xWindow="28680" yWindow="-120" windowWidth="29040" windowHeight="15840" tabRatio="863" xr2:uid="{00000000-000D-0000-FFFF-FFFF00000000}"/>
  </bookViews>
  <sheets>
    <sheet name="#1-FY10-FY22 All Expenditures" sheetId="7" r:id="rId1"/>
    <sheet name="#2-FY10-FY22 Expenditures" sheetId="3" r:id="rId2"/>
    <sheet name="#3-FY22 Detail By Index" sheetId="8" r:id="rId3"/>
  </sheets>
  <definedNames>
    <definedName name="_xlnm.Print_Titles" localSheetId="2">'#3-FY22 Detail By Index'!$A:$B,'#3-FY22 Detail By Index'!$1:$6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0" i="8" l="1"/>
  <c r="I62" i="8"/>
  <c r="H8" i="8"/>
  <c r="G8" i="8"/>
  <c r="F8" i="8"/>
  <c r="E8" i="8"/>
  <c r="D8" i="8"/>
  <c r="C8" i="8"/>
  <c r="D60" i="8"/>
  <c r="E60" i="8"/>
  <c r="F60" i="8"/>
  <c r="G60" i="8"/>
  <c r="C60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U9" i="3"/>
  <c r="T9" i="3"/>
  <c r="S9" i="3"/>
  <c r="S10" i="3"/>
  <c r="U10" i="3" s="1"/>
  <c r="S11" i="3"/>
  <c r="U11" i="3" s="1"/>
  <c r="S12" i="3"/>
  <c r="S13" i="3"/>
  <c r="T13" i="3" s="1"/>
  <c r="S14" i="3"/>
  <c r="S15" i="3"/>
  <c r="T15" i="3" s="1"/>
  <c r="Q16" i="3"/>
  <c r="T12" i="3"/>
  <c r="U12" i="3"/>
  <c r="T14" i="3"/>
  <c r="U14" i="3"/>
  <c r="O16" i="3"/>
  <c r="O17" i="3" s="1"/>
  <c r="O18" i="3" s="1"/>
  <c r="O10" i="7"/>
  <c r="O23" i="7"/>
  <c r="O24" i="7" s="1"/>
  <c r="O25" i="7" s="1"/>
  <c r="N16" i="3"/>
  <c r="N10" i="7"/>
  <c r="N11" i="7" s="1"/>
  <c r="N12" i="7" s="1"/>
  <c r="N23" i="7"/>
  <c r="N24" i="7" s="1"/>
  <c r="N25" i="7" s="1"/>
  <c r="I60" i="8" l="1"/>
  <c r="I64" i="8" s="1"/>
  <c r="U15" i="3"/>
  <c r="T11" i="3"/>
  <c r="T10" i="3"/>
  <c r="U13" i="3"/>
  <c r="S16" i="3"/>
  <c r="T16" i="3" s="1"/>
  <c r="O27" i="7"/>
  <c r="O11" i="7"/>
  <c r="O12" i="7" s="1"/>
  <c r="N27" i="7"/>
  <c r="X9" i="3"/>
  <c r="M16" i="3"/>
  <c r="N17" i="3" s="1"/>
  <c r="N18" i="3" s="1"/>
  <c r="P16" i="3"/>
  <c r="P17" i="3" s="1"/>
  <c r="P18" i="3" s="1"/>
  <c r="M10" i="7"/>
  <c r="M11" i="7" s="1"/>
  <c r="M12" i="7" s="1"/>
  <c r="M23" i="7"/>
  <c r="M24" i="7" s="1"/>
  <c r="M25" i="7" s="1"/>
  <c r="U16" i="3" l="1"/>
  <c r="M27" i="7"/>
  <c r="D64" i="8" l="1"/>
  <c r="D66" i="8" s="1"/>
  <c r="E64" i="8"/>
  <c r="E66" i="8" s="1"/>
  <c r="F64" i="8"/>
  <c r="F66" i="8" s="1"/>
  <c r="L16" i="3" l="1"/>
  <c r="M17" i="3" s="1"/>
  <c r="M18" i="3" s="1"/>
  <c r="X10" i="3"/>
  <c r="L10" i="7"/>
  <c r="L23" i="7"/>
  <c r="L11" i="7" l="1"/>
  <c r="L12" i="7" s="1"/>
  <c r="L27" i="7"/>
  <c r="J16" i="3"/>
  <c r="G16" i="3"/>
  <c r="K10" i="7"/>
  <c r="K23" i="7"/>
  <c r="L24" i="7" s="1"/>
  <c r="L25" i="7" s="1"/>
  <c r="I16" i="3"/>
  <c r="H64" i="8"/>
  <c r="H66" i="8" s="1"/>
  <c r="G64" i="8"/>
  <c r="G66" i="8" s="1"/>
  <c r="C64" i="8"/>
  <c r="C66" i="8" s="1"/>
  <c r="I9" i="8"/>
  <c r="I8" i="8"/>
  <c r="I66" i="8" s="1"/>
  <c r="J23" i="7"/>
  <c r="J27" i="7" s="1"/>
  <c r="J10" i="7"/>
  <c r="I10" i="7"/>
  <c r="I11" i="7" s="1"/>
  <c r="I12" i="7" s="1"/>
  <c r="I23" i="7"/>
  <c r="H10" i="7"/>
  <c r="H23" i="7"/>
  <c r="H27" i="7"/>
  <c r="G10" i="7"/>
  <c r="G11" i="7" s="1"/>
  <c r="G12" i="7" s="1"/>
  <c r="G23" i="7"/>
  <c r="G27" i="7" s="1"/>
  <c r="F10" i="7"/>
  <c r="F27" i="7" s="1"/>
  <c r="F23" i="7"/>
  <c r="E10" i="7"/>
  <c r="E23" i="7"/>
  <c r="E27" i="7" s="1"/>
  <c r="D10" i="7"/>
  <c r="D23" i="7"/>
  <c r="C10" i="7"/>
  <c r="C27" i="7" s="1"/>
  <c r="C23" i="7"/>
  <c r="R16" i="3"/>
  <c r="X14" i="3"/>
  <c r="X13" i="3"/>
  <c r="X12" i="3"/>
  <c r="X11" i="3"/>
  <c r="D16" i="3"/>
  <c r="E16" i="3"/>
  <c r="F16" i="3"/>
  <c r="H16" i="3"/>
  <c r="K16" i="3"/>
  <c r="C16" i="3"/>
  <c r="W16" i="3"/>
  <c r="X15" i="3"/>
  <c r="K11" i="7" l="1"/>
  <c r="K12" i="7" s="1"/>
  <c r="D27" i="7"/>
  <c r="L17" i="3"/>
  <c r="L18" i="3" s="1"/>
  <c r="D17" i="3"/>
  <c r="D18" i="3" s="1"/>
  <c r="X16" i="3"/>
  <c r="J17" i="3"/>
  <c r="J18" i="3" s="1"/>
  <c r="G17" i="3"/>
  <c r="G18" i="3" s="1"/>
  <c r="J24" i="7"/>
  <c r="J25" i="7" s="1"/>
  <c r="G24" i="7"/>
  <c r="G25" i="7" s="1"/>
  <c r="D24" i="7"/>
  <c r="D25" i="7" s="1"/>
  <c r="D11" i="7"/>
  <c r="D12" i="7" s="1"/>
  <c r="K17" i="3"/>
  <c r="K18" i="3" s="1"/>
  <c r="H24" i="7"/>
  <c r="H25" i="7" s="1"/>
  <c r="H17" i="3"/>
  <c r="H18" i="3" s="1"/>
  <c r="H11" i="7"/>
  <c r="H12" i="7" s="1"/>
  <c r="I17" i="3"/>
  <c r="I18" i="3" s="1"/>
  <c r="F17" i="3"/>
  <c r="F18" i="3" s="1"/>
  <c r="F24" i="7"/>
  <c r="F25" i="7" s="1"/>
  <c r="I27" i="7"/>
  <c r="K27" i="7"/>
  <c r="J11" i="7"/>
  <c r="J12" i="7" s="1"/>
  <c r="E24" i="7"/>
  <c r="E25" i="7" s="1"/>
  <c r="E11" i="7"/>
  <c r="E12" i="7" s="1"/>
  <c r="E17" i="3"/>
  <c r="E18" i="3" s="1"/>
  <c r="F11" i="7"/>
  <c r="F12" i="7" s="1"/>
  <c r="I24" i="7"/>
  <c r="I25" i="7" s="1"/>
  <c r="K24" i="7"/>
  <c r="K25" i="7" s="1"/>
</calcChain>
</file>

<file path=xl/sharedStrings.xml><?xml version="1.0" encoding="utf-8"?>
<sst xmlns="http://schemas.openxmlformats.org/spreadsheetml/2006/main" count="245" uniqueCount="165">
  <si>
    <t>Other Allocations</t>
  </si>
  <si>
    <t>Personal Services, Over-Time, DPS &amp; OE</t>
  </si>
  <si>
    <t>FY2010</t>
  </si>
  <si>
    <t>FY2011</t>
  </si>
  <si>
    <t>FY2012</t>
  </si>
  <si>
    <t>FY2013</t>
  </si>
  <si>
    <t>FY2014</t>
  </si>
  <si>
    <t>FY2015</t>
  </si>
  <si>
    <t>FY2016</t>
  </si>
  <si>
    <t>FY2017</t>
  </si>
  <si>
    <t>FY2018</t>
  </si>
  <si>
    <t>FY2019</t>
  </si>
  <si>
    <t>FY2020</t>
  </si>
  <si>
    <t>Actuals</t>
  </si>
  <si>
    <t>CFO005</t>
  </si>
  <si>
    <t>University Contingency*</t>
  </si>
  <si>
    <t>Total Full-Time PS</t>
  </si>
  <si>
    <t>Change increase (decrease)</t>
  </si>
  <si>
    <t xml:space="preserve">Percentage change </t>
  </si>
  <si>
    <t>ACAF06</t>
  </si>
  <si>
    <t>Academic Affairs Candidate Reimbursement</t>
  </si>
  <si>
    <t>BSRV03</t>
  </si>
  <si>
    <t>Legal Services</t>
  </si>
  <si>
    <t>BSRV04</t>
  </si>
  <si>
    <t>Telecom - University</t>
  </si>
  <si>
    <t>BSRV06</t>
  </si>
  <si>
    <t>Fixed Expense - Fiscal Operations</t>
  </si>
  <si>
    <t>BSRV07</t>
  </si>
  <si>
    <t>Administrative Candidate Reimbursement</t>
  </si>
  <si>
    <t>University Contingency</t>
  </si>
  <si>
    <t>FOOD30</t>
  </si>
  <si>
    <t xml:space="preserve">Food Services </t>
  </si>
  <si>
    <t>Total Over-Time, DPS &amp; OE</t>
  </si>
  <si>
    <t>Grand Total Other Allocations</t>
  </si>
  <si>
    <t>*CFO005 - Settlement &amp; SUOAF President Agreement</t>
  </si>
  <si>
    <t>Over-Time, DPS &amp; OE</t>
  </si>
  <si>
    <t>FY2021</t>
  </si>
  <si>
    <t>Original Budget</t>
  </si>
  <si>
    <t>Budget Transfers</t>
  </si>
  <si>
    <t>Adjusted Budget</t>
  </si>
  <si>
    <t>Surplus(Deficit)</t>
  </si>
  <si>
    <t>% of Budget Used</t>
  </si>
  <si>
    <t>Total Other Allocations</t>
  </si>
  <si>
    <t>(Over-Time, DPS &amp; OE)</t>
  </si>
  <si>
    <t>Acad. Affairs Candidate Reimb</t>
  </si>
  <si>
    <t>Candidate Reimbursement-Admin.</t>
  </si>
  <si>
    <t>CFO Contingency</t>
  </si>
  <si>
    <t>Food Services Office</t>
  </si>
  <si>
    <t>Total</t>
  </si>
  <si>
    <t>601303</t>
  </si>
  <si>
    <t>Salaries &amp; Wages Reemployed Retiree</t>
  </si>
  <si>
    <t>601306</t>
  </si>
  <si>
    <t>Salaries &amp; Wages Univ Assistant</t>
  </si>
  <si>
    <t>601400</t>
  </si>
  <si>
    <t>Salaries &amp; Wages Student</t>
  </si>
  <si>
    <t>601402</t>
  </si>
  <si>
    <t>Salaries &amp; Wages-Cooperative Ed</t>
  </si>
  <si>
    <t>601501</t>
  </si>
  <si>
    <t>Overtime</t>
  </si>
  <si>
    <t>701100</t>
  </si>
  <si>
    <t>Liability Insurance</t>
  </si>
  <si>
    <t>701200</t>
  </si>
  <si>
    <t>Auditing</t>
  </si>
  <si>
    <t>701300</t>
  </si>
  <si>
    <t>701302</t>
  </si>
  <si>
    <t>Other Professional Services</t>
  </si>
  <si>
    <t>701403</t>
  </si>
  <si>
    <t>Other Services</t>
  </si>
  <si>
    <t>701500</t>
  </si>
  <si>
    <t>Dues &amp; Memberships</t>
  </si>
  <si>
    <t>701502</t>
  </si>
  <si>
    <t>Licenses</t>
  </si>
  <si>
    <t>701600</t>
  </si>
  <si>
    <t>Bank Charges</t>
  </si>
  <si>
    <t>701601</t>
  </si>
  <si>
    <t>Collection Fees</t>
  </si>
  <si>
    <t>701602</t>
  </si>
  <si>
    <t>Credit Card Fees</t>
  </si>
  <si>
    <t>701603</t>
  </si>
  <si>
    <t>Other Fees</t>
  </si>
  <si>
    <t>702000</t>
  </si>
  <si>
    <t>Food Service Contract</t>
  </si>
  <si>
    <t>702100</t>
  </si>
  <si>
    <t>Translation &amp; Interpretation Svcs</t>
  </si>
  <si>
    <t>702200</t>
  </si>
  <si>
    <t>Educational Supplies</t>
  </si>
  <si>
    <t>705100</t>
  </si>
  <si>
    <t>Travel - OutState</t>
  </si>
  <si>
    <t>705800</t>
  </si>
  <si>
    <t>Travel - Candidate Reimbursement</t>
  </si>
  <si>
    <t>706300</t>
  </si>
  <si>
    <t>Supplies - Maintenance</t>
  </si>
  <si>
    <t>706605</t>
  </si>
  <si>
    <t>Facility Services - Other</t>
  </si>
  <si>
    <t>707000</t>
  </si>
  <si>
    <t>Hardware Maintenance &amp; Support</t>
  </si>
  <si>
    <t>707001</t>
  </si>
  <si>
    <t>Hardware Equipment Non-Cap</t>
  </si>
  <si>
    <t>707100</t>
  </si>
  <si>
    <t>Software Maintenance/Support</t>
  </si>
  <si>
    <t>707101</t>
  </si>
  <si>
    <t>Software License</t>
  </si>
  <si>
    <t>707150</t>
  </si>
  <si>
    <t>Technology Svcs - Wiring &amp; Repairs</t>
  </si>
  <si>
    <t>707151</t>
  </si>
  <si>
    <t>Technology Svcs - Telecomm</t>
  </si>
  <si>
    <t>707152</t>
  </si>
  <si>
    <t>Technology Svcs - Cellular</t>
  </si>
  <si>
    <t>707153</t>
  </si>
  <si>
    <t>Technology Svcs - Other</t>
  </si>
  <si>
    <t>707300</t>
  </si>
  <si>
    <t>Supplies - Office</t>
  </si>
  <si>
    <t>707309</t>
  </si>
  <si>
    <t>Supplies - Other</t>
  </si>
  <si>
    <t>707350</t>
  </si>
  <si>
    <t>Printing &amp; Binding</t>
  </si>
  <si>
    <t>707400</t>
  </si>
  <si>
    <t>Postage</t>
  </si>
  <si>
    <t>707403</t>
  </si>
  <si>
    <t>Shipping &amp; Freight</t>
  </si>
  <si>
    <t>708040</t>
  </si>
  <si>
    <t>Capital - Technology Equipment</t>
  </si>
  <si>
    <t>708080</t>
  </si>
  <si>
    <t>Capital - Software</t>
  </si>
  <si>
    <t>Subtotal Expenditures</t>
  </si>
  <si>
    <t>Less Encumbrances</t>
  </si>
  <si>
    <t>Total Expenditures</t>
  </si>
  <si>
    <t>Available Balance</t>
  </si>
  <si>
    <t>FY2022</t>
  </si>
  <si>
    <t>701001</t>
  </si>
  <si>
    <t>Advertising</t>
  </si>
  <si>
    <t>701404</t>
  </si>
  <si>
    <t>Honoraria</t>
  </si>
  <si>
    <t>701406</t>
  </si>
  <si>
    <t>Stipends - Non Employee</t>
  </si>
  <si>
    <t>705600</t>
  </si>
  <si>
    <t>Virtual Conferences</t>
  </si>
  <si>
    <t>706504</t>
  </si>
  <si>
    <t>Signage - Non-Cap</t>
  </si>
  <si>
    <t>Banner Index Expense Summary FY10 - FY22</t>
  </si>
  <si>
    <t>G:\General\Web Site Page\FY22 Working Data\Other Allocations Exp Data\#1 FY10-FY22 All Expenditures</t>
  </si>
  <si>
    <t>G:\General\Web Site Page\FY22 Working Data\Other Allocations Exp Data\#2 FY10-FY22 Expenditures</t>
  </si>
  <si>
    <t>FY2022 Budget vs Actual</t>
  </si>
  <si>
    <t>FY2023</t>
  </si>
  <si>
    <t>Increase (Decrease)  FY2023 Budget vs.</t>
  </si>
  <si>
    <t>FY2022 Original Budget</t>
  </si>
  <si>
    <t>FY22 Expenditures</t>
  </si>
  <si>
    <t>G:\General\Web Site Page\FY22 Working Data\Other Allocations Exp Data\#3 FY22 Detail By Index</t>
  </si>
  <si>
    <t>Report as of 09-08-22</t>
  </si>
  <si>
    <t>601304</t>
  </si>
  <si>
    <t>Salaries &amp; Wages GR Assistants</t>
  </si>
  <si>
    <t>706200</t>
  </si>
  <si>
    <t>Maintenance/Repairs - General</t>
  </si>
  <si>
    <t>706501</t>
  </si>
  <si>
    <t>Carpet/Window Treatments - Non-Cap</t>
  </si>
  <si>
    <t>706502</t>
  </si>
  <si>
    <t>Furniture &amp; Furnishings - Non-Cap</t>
  </si>
  <si>
    <t>707200</t>
  </si>
  <si>
    <t>Technology Supplies</t>
  </si>
  <si>
    <t>707307</t>
  </si>
  <si>
    <t>Supplies - Promotional</t>
  </si>
  <si>
    <t>707452</t>
  </si>
  <si>
    <t>Lease - Copy Machine</t>
  </si>
  <si>
    <t>708025</t>
  </si>
  <si>
    <t>Leased Property Improvements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</si>
</sst>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#,##0;\(#,##0\)"/>
  </numFmts>
  <fonts count="6" x14ac:knownFonts="1">
    <font>
      <sz val="8"/>
      <name val="Microsoft Sans Serif"/>
      <family val="2"/>
      <charset val="204"/>
    </font>
    <font>
      <sz val="11"/>
      <color theme="1"/>
      <name val="Calibri"/>
      <family val="2"/>
      <scheme val="minor"/>
    </font>
    <font>
      <sz val="8"/>
      <name val="Microsoft Sans Serif"/>
      <family val="2"/>
      <charset val="204"/>
    </font>
    <font>
      <b/>
      <sz val="10"/>
      <name val="Microsoft Sans Serif"/>
      <family val="2"/>
    </font>
    <font>
      <sz val="10"/>
      <name val="Microsoft Sans Serif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9" fontId="2" fillId="0" borderId="0" applyFont="0" applyFill="0" applyBorder="0" applyAlignment="0" applyProtection="0"/>
    <xf numFmtId="0" fontId="5" fillId="0" borderId="0"/>
  </cellStyleXfs>
  <cellXfs count="5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3" fillId="0" borderId="3" xfId="2" applyNumberFormat="1" applyFont="1" applyFill="1" applyBorder="1" applyAlignment="1">
      <alignment horizontal="center"/>
    </xf>
    <xf numFmtId="0" fontId="3" fillId="0" borderId="1" xfId="2" applyNumberFormat="1" applyFont="1" applyFill="1" applyBorder="1" applyAlignment="1">
      <alignment horizontal="center"/>
    </xf>
    <xf numFmtId="0" fontId="3" fillId="0" borderId="4" xfId="2" applyFont="1" applyFill="1" applyBorder="1" applyAlignment="1">
      <alignment horizontal="center" wrapText="1"/>
    </xf>
    <xf numFmtId="0" fontId="3" fillId="0" borderId="5" xfId="2" applyNumberFormat="1" applyFont="1" applyFill="1" applyBorder="1" applyAlignment="1">
      <alignment horizontal="center"/>
    </xf>
    <xf numFmtId="0" fontId="3" fillId="0" borderId="6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0" fontId="4" fillId="0" borderId="0" xfId="0" applyNumberFormat="1" applyFont="1" applyFill="1"/>
    <xf numFmtId="5" fontId="4" fillId="0" borderId="0" xfId="0" applyNumberFormat="1" applyFont="1"/>
    <xf numFmtId="5" fontId="4" fillId="0" borderId="0" xfId="0" applyNumberFormat="1" applyFont="1" applyFill="1"/>
    <xf numFmtId="5" fontId="4" fillId="0" borderId="0" xfId="0" applyNumberFormat="1" applyFont="1" applyFill="1" applyAlignment="1">
      <alignment horizontal="right"/>
    </xf>
    <xf numFmtId="0" fontId="4" fillId="0" borderId="0" xfId="0" applyNumberFormat="1" applyFont="1"/>
    <xf numFmtId="0" fontId="3" fillId="0" borderId="2" xfId="0" applyNumberFormat="1" applyFont="1" applyBorder="1" applyAlignment="1">
      <alignment horizontal="right"/>
    </xf>
    <xf numFmtId="5" fontId="3" fillId="0" borderId="2" xfId="0" applyNumberFormat="1" applyFont="1" applyBorder="1"/>
    <xf numFmtId="5" fontId="3" fillId="0" borderId="2" xfId="0" applyNumberFormat="1" applyFont="1" applyFill="1" applyBorder="1"/>
    <xf numFmtId="10" fontId="4" fillId="0" borderId="0" xfId="1" applyNumberFormat="1" applyFont="1"/>
    <xf numFmtId="10" fontId="4" fillId="0" borderId="0" xfId="1" applyNumberFormat="1" applyFont="1" applyFill="1"/>
    <xf numFmtId="0" fontId="3" fillId="3" borderId="1" xfId="2" applyNumberFormat="1" applyFont="1" applyFill="1" applyBorder="1" applyAlignment="1">
      <alignment horizontal="center"/>
    </xf>
    <xf numFmtId="0" fontId="3" fillId="3" borderId="6" xfId="2" applyNumberFormat="1" applyFont="1" applyFill="1" applyBorder="1" applyAlignment="1">
      <alignment horizontal="center"/>
    </xf>
    <xf numFmtId="0" fontId="3" fillId="3" borderId="0" xfId="0" applyNumberFormat="1" applyFont="1" applyFill="1"/>
    <xf numFmtId="0" fontId="4" fillId="3" borderId="0" xfId="0" applyFont="1" applyFill="1"/>
    <xf numFmtId="5" fontId="4" fillId="3" borderId="0" xfId="0" applyNumberFormat="1" applyFont="1" applyFill="1"/>
    <xf numFmtId="0" fontId="3" fillId="3" borderId="0" xfId="0" applyNumberFormat="1" applyFont="1" applyFill="1" applyAlignment="1">
      <alignment horizontal="center"/>
    </xf>
    <xf numFmtId="0" fontId="3" fillId="3" borderId="1" xfId="2" applyFont="1" applyFill="1" applyBorder="1" applyAlignment="1">
      <alignment horizontal="center" wrapText="1"/>
    </xf>
    <xf numFmtId="10" fontId="4" fillId="3" borderId="0" xfId="0" applyNumberFormat="1" applyFont="1" applyFill="1" applyAlignment="1">
      <alignment horizontal="center"/>
    </xf>
    <xf numFmtId="10" fontId="3" fillId="3" borderId="2" xfId="0" applyNumberFormat="1" applyFont="1" applyFill="1" applyBorder="1" applyAlignment="1">
      <alignment horizontal="center"/>
    </xf>
    <xf numFmtId="0" fontId="3" fillId="2" borderId="0" xfId="0" applyNumberFormat="1" applyFont="1" applyFill="1"/>
    <xf numFmtId="5" fontId="4" fillId="0" borderId="6" xfId="0" applyNumberFormat="1" applyFont="1" applyBorder="1"/>
    <xf numFmtId="0" fontId="3" fillId="2" borderId="0" xfId="0" applyFont="1" applyFill="1" applyBorder="1"/>
    <xf numFmtId="5" fontId="3" fillId="2" borderId="2" xfId="0" applyNumberFormat="1" applyFont="1" applyFill="1" applyBorder="1"/>
    <xf numFmtId="0" fontId="3" fillId="4" borderId="0" xfId="0" applyFont="1" applyFill="1"/>
    <xf numFmtId="0" fontId="3" fillId="0" borderId="0" xfId="0" applyNumberFormat="1" applyFont="1" applyAlignment="1">
      <alignment horizontal="right"/>
    </xf>
    <xf numFmtId="0" fontId="4" fillId="4" borderId="0" xfId="0" applyFont="1" applyFill="1"/>
    <xf numFmtId="0" fontId="3" fillId="0" borderId="6" xfId="2" applyNumberFormat="1" applyFont="1" applyFill="1" applyBorder="1" applyAlignment="1">
      <alignment horizontal="center" wrapText="1"/>
    </xf>
    <xf numFmtId="0" fontId="3" fillId="0" borderId="7" xfId="2" applyNumberFormat="1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5" fontId="4" fillId="0" borderId="0" xfId="0" applyNumberFormat="1" applyFont="1" applyAlignment="1">
      <alignment horizontal="center"/>
    </xf>
    <xf numFmtId="5" fontId="4" fillId="0" borderId="0" xfId="0" applyNumberFormat="1" applyFont="1" applyAlignment="1">
      <alignment horizontal="center" wrapText="1"/>
    </xf>
    <xf numFmtId="0" fontId="3" fillId="5" borderId="2" xfId="0" applyFont="1" applyFill="1" applyBorder="1" applyAlignment="1">
      <alignment horizontal="right"/>
    </xf>
    <xf numFmtId="5" fontId="3" fillId="5" borderId="2" xfId="0" applyNumberFormat="1" applyFont="1" applyFill="1" applyBorder="1"/>
    <xf numFmtId="164" fontId="4" fillId="0" borderId="0" xfId="0" applyNumberFormat="1" applyFont="1"/>
    <xf numFmtId="5" fontId="3" fillId="0" borderId="1" xfId="0" applyNumberFormat="1" applyFont="1" applyBorder="1"/>
    <xf numFmtId="39" fontId="4" fillId="0" borderId="0" xfId="0" applyNumberFormat="1" applyFont="1" applyFill="1"/>
    <xf numFmtId="0" fontId="3" fillId="0" borderId="1" xfId="2" applyFont="1" applyFill="1" applyBorder="1" applyAlignment="1">
      <alignment horizontal="center" wrapText="1"/>
    </xf>
    <xf numFmtId="39" fontId="4" fillId="0" borderId="0" xfId="0" applyNumberFormat="1" applyFont="1"/>
    <xf numFmtId="10" fontId="3" fillId="0" borderId="8" xfId="0" applyNumberFormat="1" applyFont="1" applyFill="1" applyBorder="1" applyAlignment="1">
      <alignment horizontal="center"/>
    </xf>
    <xf numFmtId="10" fontId="4" fillId="0" borderId="0" xfId="0" applyNumberFormat="1" applyFont="1" applyFill="1" applyBorder="1" applyAlignment="1">
      <alignment horizontal="center"/>
    </xf>
    <xf numFmtId="10" fontId="4" fillId="0" borderId="6" xfId="0" applyNumberFormat="1" applyFont="1" applyFill="1" applyBorder="1" applyAlignment="1">
      <alignment horizontal="center"/>
    </xf>
  </cellXfs>
  <cellStyles count="7">
    <cellStyle name="Normal" xfId="0" builtinId="0"/>
    <cellStyle name="Normal 10" xfId="6" xr:uid="{77459123-B84A-4D17-9B49-37F99379092A}"/>
    <cellStyle name="Normal 2" xfId="4" xr:uid="{867D4F91-1516-4B9F-AE7C-8E868A00AEBD}"/>
    <cellStyle name="Normal 3" xfId="2" xr:uid="{00000000-0005-0000-0000-000001000000}"/>
    <cellStyle name="Normal 4" xfId="3" xr:uid="{C623564D-1A35-4447-B732-D66DEBAED876}"/>
    <cellStyle name="Percent" xfId="1" builtinId="5"/>
    <cellStyle name="Percent 2" xfId="5" xr:uid="{5A34B8CE-FE37-484A-9C57-F809C16B53C5}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workbookViewId="0">
      <selection activeCell="B3" sqref="B3"/>
    </sheetView>
  </sheetViews>
  <sheetFormatPr defaultColWidth="9.1640625" defaultRowHeight="12.75" outlineLevelCol="1" x14ac:dyDescent="0.2"/>
  <cols>
    <col min="1" max="1" width="11" style="2" customWidth="1"/>
    <col min="2" max="2" width="48.6640625" style="2" customWidth="1"/>
    <col min="3" max="4" width="15.33203125" style="2" hidden="1" customWidth="1" outlineLevel="1"/>
    <col min="5" max="5" width="15.33203125" style="2" bestFit="1" customWidth="1" collapsed="1"/>
    <col min="6" max="9" width="15.33203125" style="2" bestFit="1" customWidth="1"/>
    <col min="10" max="11" width="15.33203125" style="2" customWidth="1"/>
    <col min="12" max="13" width="16.6640625" style="2" bestFit="1" customWidth="1"/>
    <col min="14" max="15" width="19.1640625" style="2" customWidth="1"/>
    <col min="16" max="16384" width="9.1640625" style="2"/>
  </cols>
  <sheetData>
    <row r="1" spans="1:15" x14ac:dyDescent="0.2">
      <c r="A1" s="1" t="s">
        <v>139</v>
      </c>
    </row>
    <row r="2" spans="1:15" x14ac:dyDescent="0.2">
      <c r="A2" s="34" t="s">
        <v>0</v>
      </c>
      <c r="B2" s="36"/>
      <c r="E2" s="3"/>
      <c r="F2" s="13"/>
    </row>
    <row r="3" spans="1:15" x14ac:dyDescent="0.2">
      <c r="A3" s="1" t="s">
        <v>1</v>
      </c>
    </row>
    <row r="4" spans="1:15" x14ac:dyDescent="0.2">
      <c r="A4" s="1"/>
    </row>
    <row r="5" spans="1:15" ht="24" customHeight="1" x14ac:dyDescent="0.2">
      <c r="B5" s="1"/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36</v>
      </c>
      <c r="O5" s="5" t="s">
        <v>128</v>
      </c>
    </row>
    <row r="6" spans="1:15" ht="19.899999999999999" customHeight="1" x14ac:dyDescent="0.2">
      <c r="B6" s="1"/>
      <c r="C6" s="8" t="s">
        <v>13</v>
      </c>
      <c r="D6" s="8" t="s">
        <v>13</v>
      </c>
      <c r="E6" s="8" t="s">
        <v>13</v>
      </c>
      <c r="F6" s="8" t="s">
        <v>13</v>
      </c>
      <c r="G6" s="8" t="s">
        <v>13</v>
      </c>
      <c r="H6" s="8" t="s">
        <v>13</v>
      </c>
      <c r="I6" s="8" t="s">
        <v>13</v>
      </c>
      <c r="J6" s="8" t="s">
        <v>13</v>
      </c>
      <c r="K6" s="8" t="s">
        <v>13</v>
      </c>
      <c r="L6" s="8" t="s">
        <v>13</v>
      </c>
      <c r="M6" s="8" t="s">
        <v>13</v>
      </c>
      <c r="N6" s="8" t="s">
        <v>13</v>
      </c>
      <c r="O6" s="8" t="s">
        <v>13</v>
      </c>
    </row>
    <row r="7" spans="1:15" x14ac:dyDescent="0.2">
      <c r="B7" s="1"/>
      <c r="C7" s="9"/>
      <c r="D7" s="9"/>
      <c r="E7" s="9"/>
      <c r="F7" s="9"/>
      <c r="G7" s="9"/>
      <c r="H7" s="9"/>
      <c r="I7" s="9"/>
    </row>
    <row r="8" spans="1:15" x14ac:dyDescent="0.2">
      <c r="B8" s="1" t="s">
        <v>0</v>
      </c>
      <c r="I8" s="3"/>
    </row>
    <row r="9" spans="1:15" x14ac:dyDescent="0.2">
      <c r="A9" s="15" t="s">
        <v>14</v>
      </c>
      <c r="B9" s="15" t="s">
        <v>15</v>
      </c>
      <c r="C9" s="12">
        <v>0</v>
      </c>
      <c r="D9" s="12">
        <v>0</v>
      </c>
      <c r="E9" s="12">
        <v>42000</v>
      </c>
      <c r="F9" s="12">
        <v>14622.62</v>
      </c>
      <c r="G9" s="12">
        <v>9569.81</v>
      </c>
      <c r="H9" s="12">
        <v>9710.52</v>
      </c>
      <c r="I9" s="12">
        <v>10195.18</v>
      </c>
      <c r="J9" s="12">
        <v>0</v>
      </c>
      <c r="K9" s="12">
        <v>2749.68</v>
      </c>
      <c r="L9" s="12">
        <v>0</v>
      </c>
      <c r="M9" s="12">
        <v>0</v>
      </c>
      <c r="N9" s="12">
        <v>0</v>
      </c>
      <c r="O9" s="12">
        <v>0</v>
      </c>
    </row>
    <row r="10" spans="1:15" ht="13.5" thickBot="1" x14ac:dyDescent="0.25">
      <c r="B10" s="42" t="s">
        <v>16</v>
      </c>
      <c r="C10" s="43">
        <f t="shared" ref="C10:J10" si="0">SUM(C9:C9)</f>
        <v>0</v>
      </c>
      <c r="D10" s="43">
        <f t="shared" si="0"/>
        <v>0</v>
      </c>
      <c r="E10" s="43">
        <f t="shared" si="0"/>
        <v>42000</v>
      </c>
      <c r="F10" s="43">
        <f t="shared" si="0"/>
        <v>14622.62</v>
      </c>
      <c r="G10" s="43">
        <f t="shared" si="0"/>
        <v>9569.81</v>
      </c>
      <c r="H10" s="43">
        <f t="shared" si="0"/>
        <v>9710.52</v>
      </c>
      <c r="I10" s="43">
        <f t="shared" si="0"/>
        <v>10195.18</v>
      </c>
      <c r="J10" s="43">
        <f t="shared" si="0"/>
        <v>0</v>
      </c>
      <c r="K10" s="43">
        <f t="shared" ref="K10:L10" si="1">SUM(K9:K9)</f>
        <v>2749.68</v>
      </c>
      <c r="L10" s="43">
        <f t="shared" si="1"/>
        <v>0</v>
      </c>
      <c r="M10" s="43">
        <f t="shared" ref="M10:N10" si="2">SUM(M9:M9)</f>
        <v>0</v>
      </c>
      <c r="N10" s="43">
        <f t="shared" si="2"/>
        <v>0</v>
      </c>
      <c r="O10" s="43">
        <f t="shared" ref="O10" si="3">SUM(O9:O9)</f>
        <v>0</v>
      </c>
    </row>
    <row r="11" spans="1:15" ht="13.5" thickTop="1" x14ac:dyDescent="0.2">
      <c r="B11" s="15" t="s">
        <v>17</v>
      </c>
      <c r="D11" s="13">
        <f>D10-C10</f>
        <v>0</v>
      </c>
      <c r="E11" s="13">
        <f t="shared" ref="E11:K11" si="4">E10-D10</f>
        <v>42000</v>
      </c>
      <c r="F11" s="13">
        <f t="shared" si="4"/>
        <v>-27377.379999999997</v>
      </c>
      <c r="G11" s="13">
        <f t="shared" si="4"/>
        <v>-5052.8100000000013</v>
      </c>
      <c r="H11" s="13">
        <f t="shared" si="4"/>
        <v>140.71000000000095</v>
      </c>
      <c r="I11" s="13">
        <f t="shared" si="4"/>
        <v>484.65999999999985</v>
      </c>
      <c r="J11" s="13">
        <f t="shared" si="4"/>
        <v>-10195.18</v>
      </c>
      <c r="K11" s="13">
        <f t="shared" si="4"/>
        <v>2749.68</v>
      </c>
      <c r="L11" s="13">
        <f>L10-K10</f>
        <v>-2749.68</v>
      </c>
      <c r="M11" s="13">
        <f>M10-L10</f>
        <v>0</v>
      </c>
      <c r="N11" s="13">
        <f>N10-M10</f>
        <v>0</v>
      </c>
      <c r="O11" s="13">
        <f>O10-N10</f>
        <v>0</v>
      </c>
    </row>
    <row r="12" spans="1:15" x14ac:dyDescent="0.2">
      <c r="B12" s="15" t="s">
        <v>18</v>
      </c>
      <c r="D12" s="19" t="e">
        <f>D11/C10</f>
        <v>#DIV/0!</v>
      </c>
      <c r="E12" s="19" t="e">
        <f t="shared" ref="E12:K12" si="5">E11/D10</f>
        <v>#DIV/0!</v>
      </c>
      <c r="F12" s="19">
        <f t="shared" si="5"/>
        <v>-0.6518423809523809</v>
      </c>
      <c r="G12" s="19">
        <f t="shared" si="5"/>
        <v>-0.34554751474086048</v>
      </c>
      <c r="H12" s="19">
        <f t="shared" si="5"/>
        <v>1.4703531209083666E-2</v>
      </c>
      <c r="I12" s="19">
        <f t="shared" si="5"/>
        <v>4.9910818370179952E-2</v>
      </c>
      <c r="J12" s="19">
        <f t="shared" si="5"/>
        <v>-1</v>
      </c>
      <c r="K12" s="19" t="e">
        <f t="shared" si="5"/>
        <v>#DIV/0!</v>
      </c>
      <c r="L12" s="19">
        <f>L11/K10</f>
        <v>-1</v>
      </c>
      <c r="M12" s="19" t="e">
        <f>M11/L10</f>
        <v>#DIV/0!</v>
      </c>
      <c r="N12" s="19" t="e">
        <f>N11/M10</f>
        <v>#DIV/0!</v>
      </c>
      <c r="O12" s="19" t="e">
        <f>O11/N10</f>
        <v>#DIV/0!</v>
      </c>
    </row>
    <row r="13" spans="1:15" x14ac:dyDescent="0.2">
      <c r="A13" s="1"/>
    </row>
    <row r="14" spans="1:15" x14ac:dyDescent="0.2">
      <c r="B14" s="1"/>
      <c r="C14" s="9"/>
      <c r="D14" s="9"/>
      <c r="E14" s="9"/>
      <c r="F14" s="9"/>
      <c r="G14" s="9"/>
      <c r="H14" s="9"/>
      <c r="I14" s="9"/>
    </row>
    <row r="15" spans="1:15" x14ac:dyDescent="0.2">
      <c r="B15" s="1" t="s">
        <v>0</v>
      </c>
      <c r="I15" s="3"/>
    </row>
    <row r="16" spans="1:15" x14ac:dyDescent="0.2">
      <c r="A16" s="11" t="s">
        <v>19</v>
      </c>
      <c r="B16" s="11" t="s">
        <v>20</v>
      </c>
      <c r="C16" s="12">
        <v>8749.2199999999993</v>
      </c>
      <c r="D16" s="12">
        <v>18926.39</v>
      </c>
      <c r="E16" s="12">
        <v>50283.250000000007</v>
      </c>
      <c r="F16" s="12">
        <v>45989.1</v>
      </c>
      <c r="G16" s="12">
        <v>46249.59</v>
      </c>
      <c r="H16" s="12">
        <v>34580.14</v>
      </c>
      <c r="I16" s="13">
        <v>42227.000000000007</v>
      </c>
      <c r="J16" s="13">
        <v>10561.99</v>
      </c>
      <c r="K16" s="13">
        <v>33858.82</v>
      </c>
      <c r="L16" s="13">
        <v>73690.740000000005</v>
      </c>
      <c r="M16" s="13">
        <v>29496.95</v>
      </c>
      <c r="N16" s="13">
        <v>1635.8500000000001</v>
      </c>
      <c r="O16" s="13">
        <v>21710.35</v>
      </c>
    </row>
    <row r="17" spans="1:15" x14ac:dyDescent="0.2">
      <c r="A17" s="15" t="s">
        <v>21</v>
      </c>
      <c r="B17" s="11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3">
        <v>0</v>
      </c>
      <c r="J17" s="13">
        <v>0</v>
      </c>
      <c r="K17" s="13">
        <v>0</v>
      </c>
      <c r="L17" s="13">
        <v>193754.48</v>
      </c>
      <c r="M17" s="13">
        <v>374813.38</v>
      </c>
      <c r="N17" s="13">
        <v>101623.02</v>
      </c>
      <c r="O17" s="13">
        <v>71807.649999999994</v>
      </c>
    </row>
    <row r="18" spans="1:15" x14ac:dyDescent="0.2">
      <c r="A18" s="15" t="s">
        <v>23</v>
      </c>
      <c r="B18" s="15" t="s">
        <v>24</v>
      </c>
      <c r="C18" s="12">
        <v>447651.51</v>
      </c>
      <c r="D18" s="12">
        <v>502066.1</v>
      </c>
      <c r="E18" s="12">
        <v>519189.82</v>
      </c>
      <c r="F18" s="12">
        <v>499069.13</v>
      </c>
      <c r="G18" s="12">
        <v>222922.16</v>
      </c>
      <c r="H18" s="12">
        <v>240392.43</v>
      </c>
      <c r="I18" s="13">
        <v>204307.21000000002</v>
      </c>
      <c r="J18" s="13">
        <v>139100.41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</row>
    <row r="19" spans="1:15" x14ac:dyDescent="0.2">
      <c r="A19" s="15" t="s">
        <v>25</v>
      </c>
      <c r="B19" s="15" t="s">
        <v>26</v>
      </c>
      <c r="C19" s="12">
        <v>986333.45</v>
      </c>
      <c r="D19" s="12">
        <v>1023030.0500000002</v>
      </c>
      <c r="E19" s="12">
        <v>614081.42000000004</v>
      </c>
      <c r="F19" s="12">
        <v>494344.13999999996</v>
      </c>
      <c r="G19" s="12">
        <v>549813.87000000011</v>
      </c>
      <c r="H19" s="12">
        <v>592721.75</v>
      </c>
      <c r="I19" s="13">
        <v>624219.86999999988</v>
      </c>
      <c r="J19" s="13">
        <v>739270.56</v>
      </c>
      <c r="K19" s="44">
        <v>680567.04</v>
      </c>
      <c r="L19" s="44">
        <v>740590.11</v>
      </c>
      <c r="M19" s="44">
        <v>695529.21</v>
      </c>
      <c r="N19" s="13">
        <v>664024.59000000008</v>
      </c>
      <c r="O19" s="13">
        <v>908323.64</v>
      </c>
    </row>
    <row r="20" spans="1:15" x14ac:dyDescent="0.2">
      <c r="A20" s="15" t="s">
        <v>27</v>
      </c>
      <c r="B20" s="15" t="s">
        <v>28</v>
      </c>
      <c r="C20" s="12">
        <v>10563.26</v>
      </c>
      <c r="D20" s="12">
        <v>7398.08</v>
      </c>
      <c r="E20" s="12">
        <v>9688.68</v>
      </c>
      <c r="F20" s="12">
        <v>12740.460000000001</v>
      </c>
      <c r="G20" s="12">
        <v>4860.95</v>
      </c>
      <c r="H20" s="12">
        <v>12542.04</v>
      </c>
      <c r="I20" s="13">
        <v>8830.31</v>
      </c>
      <c r="J20" s="13">
        <v>4364.43</v>
      </c>
      <c r="K20" s="44">
        <v>23012.010000000002</v>
      </c>
      <c r="L20" s="44">
        <v>30749.68</v>
      </c>
      <c r="M20" s="44">
        <v>1634.86</v>
      </c>
      <c r="N20" s="12">
        <v>306.63</v>
      </c>
      <c r="O20" s="12">
        <v>6572.6</v>
      </c>
    </row>
    <row r="21" spans="1:15" x14ac:dyDescent="0.2">
      <c r="A21" s="15" t="s">
        <v>14</v>
      </c>
      <c r="B21" s="15" t="s">
        <v>29</v>
      </c>
      <c r="C21" s="12">
        <v>6260.99</v>
      </c>
      <c r="D21" s="12">
        <v>177934.93</v>
      </c>
      <c r="E21" s="12">
        <v>73983.290000000008</v>
      </c>
      <c r="F21" s="12">
        <v>114119.61</v>
      </c>
      <c r="G21" s="12">
        <v>82160.08</v>
      </c>
      <c r="H21" s="12">
        <v>532.45000000000005</v>
      </c>
      <c r="I21" s="13">
        <v>2605.31</v>
      </c>
      <c r="J21" s="13">
        <v>109358.47</v>
      </c>
      <c r="K21" s="44">
        <v>143415.5</v>
      </c>
      <c r="L21" s="44">
        <v>188167.38</v>
      </c>
      <c r="M21" s="44">
        <v>190631.26</v>
      </c>
      <c r="N21" s="12">
        <v>33000</v>
      </c>
      <c r="O21" s="12">
        <v>99756</v>
      </c>
    </row>
    <row r="22" spans="1:15" x14ac:dyDescent="0.2">
      <c r="A22" s="15" t="s">
        <v>30</v>
      </c>
      <c r="B22" s="15" t="s">
        <v>31</v>
      </c>
      <c r="C22" s="12">
        <v>5108391.78</v>
      </c>
      <c r="D22" s="12">
        <v>5241729.13</v>
      </c>
      <c r="E22" s="12">
        <v>5147035.5199999996</v>
      </c>
      <c r="F22" s="12">
        <v>5399859.5000000009</v>
      </c>
      <c r="G22" s="12">
        <v>5623190.8099999996</v>
      </c>
      <c r="H22" s="12">
        <v>5937178.1499999994</v>
      </c>
      <c r="I22" s="13">
        <v>6535546.29</v>
      </c>
      <c r="J22" s="13">
        <v>8430414.8100000005</v>
      </c>
      <c r="K22" s="44">
        <v>8853724.709999999</v>
      </c>
      <c r="L22" s="44">
        <v>9281252.6699999999</v>
      </c>
      <c r="M22" s="44">
        <v>8198428.8399999999</v>
      </c>
      <c r="N22" s="12">
        <v>4434902.0799999991</v>
      </c>
      <c r="O22" s="12">
        <v>6869976.7300000004</v>
      </c>
    </row>
    <row r="23" spans="1:15" ht="13.5" thickBot="1" x14ac:dyDescent="0.25">
      <c r="B23" s="42" t="s">
        <v>32</v>
      </c>
      <c r="C23" s="43">
        <f>SUM(C16:C22)</f>
        <v>6567950.21</v>
      </c>
      <c r="D23" s="43">
        <f t="shared" ref="D23:J23" si="6">SUM(D16:D22)</f>
        <v>6971084.6799999997</v>
      </c>
      <c r="E23" s="43">
        <f t="shared" si="6"/>
        <v>6414261.9799999995</v>
      </c>
      <c r="F23" s="43">
        <f t="shared" si="6"/>
        <v>6566121.9400000013</v>
      </c>
      <c r="G23" s="43">
        <f t="shared" si="6"/>
        <v>6529197.46</v>
      </c>
      <c r="H23" s="43">
        <f t="shared" si="6"/>
        <v>6817946.959999999</v>
      </c>
      <c r="I23" s="43">
        <f t="shared" si="6"/>
        <v>7417735.9900000002</v>
      </c>
      <c r="J23" s="43">
        <f t="shared" si="6"/>
        <v>9433070.6699999999</v>
      </c>
      <c r="K23" s="43">
        <f t="shared" ref="K23:L23" si="7">SUM(K16:K22)</f>
        <v>9734578.0799999982</v>
      </c>
      <c r="L23" s="43">
        <f t="shared" si="7"/>
        <v>10508205.060000001</v>
      </c>
      <c r="M23" s="43">
        <f t="shared" ref="M23:N23" si="8">SUM(M16:M22)</f>
        <v>9490534.5</v>
      </c>
      <c r="N23" s="43">
        <f t="shared" si="8"/>
        <v>5235492.169999999</v>
      </c>
      <c r="O23" s="43">
        <f t="shared" ref="O23" si="9">SUM(O16:O22)</f>
        <v>7978146.9700000007</v>
      </c>
    </row>
    <row r="24" spans="1:15" ht="13.5" thickTop="1" x14ac:dyDescent="0.2">
      <c r="B24" s="15" t="s">
        <v>17</v>
      </c>
      <c r="D24" s="13">
        <f>D23-C23</f>
        <v>403134.46999999974</v>
      </c>
      <c r="E24" s="13">
        <f t="shared" ref="E24:O24" si="10">E23-D23</f>
        <v>-556822.70000000019</v>
      </c>
      <c r="F24" s="13">
        <f t="shared" si="10"/>
        <v>151859.96000000183</v>
      </c>
      <c r="G24" s="13">
        <f t="shared" si="10"/>
        <v>-36924.480000001378</v>
      </c>
      <c r="H24" s="13">
        <f t="shared" si="10"/>
        <v>288749.49999999907</v>
      </c>
      <c r="I24" s="13">
        <f t="shared" si="10"/>
        <v>599789.03000000119</v>
      </c>
      <c r="J24" s="13">
        <f t="shared" si="10"/>
        <v>2015334.6799999997</v>
      </c>
      <c r="K24" s="13">
        <f t="shared" si="10"/>
        <v>301507.40999999829</v>
      </c>
      <c r="L24" s="13">
        <f t="shared" si="10"/>
        <v>773626.98000000231</v>
      </c>
      <c r="M24" s="13">
        <f t="shared" si="10"/>
        <v>-1017670.5600000005</v>
      </c>
      <c r="N24" s="13">
        <f t="shared" si="10"/>
        <v>-4255042.330000001</v>
      </c>
      <c r="O24" s="13">
        <f t="shared" si="10"/>
        <v>2742654.8000000017</v>
      </c>
    </row>
    <row r="25" spans="1:15" x14ac:dyDescent="0.2">
      <c r="B25" s="15" t="s">
        <v>18</v>
      </c>
      <c r="D25" s="19">
        <f>D24/C23</f>
        <v>6.1379038681841615E-2</v>
      </c>
      <c r="E25" s="19">
        <f t="shared" ref="E25:O25" si="11">E24/D23</f>
        <v>-7.9876048787288614E-2</v>
      </c>
      <c r="F25" s="19">
        <f t="shared" si="11"/>
        <v>2.3675359764460672E-2</v>
      </c>
      <c r="G25" s="19">
        <f t="shared" si="11"/>
        <v>-5.6234837454147814E-3</v>
      </c>
      <c r="H25" s="19">
        <f t="shared" si="11"/>
        <v>4.4224347903241243E-2</v>
      </c>
      <c r="I25" s="19">
        <f t="shared" si="11"/>
        <v>8.7972088008147431E-2</v>
      </c>
      <c r="J25" s="19">
        <f t="shared" si="11"/>
        <v>0.27169134662070921</v>
      </c>
      <c r="K25" s="19">
        <f t="shared" si="11"/>
        <v>3.1962806232214765E-2</v>
      </c>
      <c r="L25" s="19">
        <f t="shared" si="11"/>
        <v>7.9472060693564481E-2</v>
      </c>
      <c r="M25" s="19">
        <f t="shared" si="11"/>
        <v>-9.6845327455001198E-2</v>
      </c>
      <c r="N25" s="19">
        <f t="shared" si="11"/>
        <v>-0.44834591033834825</v>
      </c>
      <c r="O25" s="19">
        <f t="shared" si="11"/>
        <v>0.52385806547772995</v>
      </c>
    </row>
    <row r="26" spans="1:15" x14ac:dyDescent="0.2">
      <c r="D26" s="19"/>
      <c r="E26" s="19"/>
      <c r="F26" s="19"/>
      <c r="G26" s="19"/>
      <c r="H26" s="19"/>
      <c r="I26" s="20"/>
    </row>
    <row r="27" spans="1:15" ht="13.5" thickBot="1" x14ac:dyDescent="0.25">
      <c r="B27" s="42" t="s">
        <v>33</v>
      </c>
      <c r="C27" s="43">
        <f t="shared" ref="C27:J27" si="12">SUM(C10,C23)</f>
        <v>6567950.21</v>
      </c>
      <c r="D27" s="43">
        <f t="shared" si="12"/>
        <v>6971084.6799999997</v>
      </c>
      <c r="E27" s="43">
        <f t="shared" si="12"/>
        <v>6456261.9799999995</v>
      </c>
      <c r="F27" s="43">
        <f t="shared" si="12"/>
        <v>6580744.5600000015</v>
      </c>
      <c r="G27" s="43">
        <f t="shared" si="12"/>
        <v>6538767.2699999996</v>
      </c>
      <c r="H27" s="43">
        <f t="shared" si="12"/>
        <v>6827657.4799999986</v>
      </c>
      <c r="I27" s="43">
        <f t="shared" si="12"/>
        <v>7427931.1699999999</v>
      </c>
      <c r="J27" s="43">
        <f t="shared" si="12"/>
        <v>9433070.6699999999</v>
      </c>
      <c r="K27" s="43">
        <f t="shared" ref="K27" si="13">SUM(K10,K23)</f>
        <v>9737327.7599999979</v>
      </c>
      <c r="L27" s="43">
        <f>SUM(L10,L23)</f>
        <v>10508205.060000001</v>
      </c>
      <c r="M27" s="43">
        <f>SUM(M10,M23)</f>
        <v>9490534.5</v>
      </c>
      <c r="N27" s="43">
        <f>SUM(N10,N23)</f>
        <v>5235492.169999999</v>
      </c>
      <c r="O27" s="43">
        <f>SUM(O10,O23)</f>
        <v>7978146.9700000007</v>
      </c>
    </row>
    <row r="28" spans="1:15" ht="13.5" thickTop="1" x14ac:dyDescent="0.2">
      <c r="D28" s="19"/>
      <c r="E28" s="19"/>
      <c r="F28" s="19"/>
      <c r="G28" s="19"/>
      <c r="H28" s="19"/>
      <c r="I28" s="20"/>
    </row>
    <row r="29" spans="1:15" x14ac:dyDescent="0.2">
      <c r="A29" s="39" t="s">
        <v>34</v>
      </c>
      <c r="D29" s="19"/>
      <c r="E29" s="19"/>
      <c r="F29" s="19"/>
      <c r="G29" s="19"/>
      <c r="H29" s="19"/>
      <c r="I29" s="20"/>
    </row>
    <row r="30" spans="1:15" x14ac:dyDescent="0.2">
      <c r="I30" s="3"/>
    </row>
    <row r="31" spans="1:15" x14ac:dyDescent="0.2">
      <c r="A31" s="2" t="s">
        <v>140</v>
      </c>
      <c r="I31" s="3"/>
    </row>
    <row r="32" spans="1:15" x14ac:dyDescent="0.2">
      <c r="A32" s="2" t="s">
        <v>148</v>
      </c>
    </row>
  </sheetData>
  <phoneticPr fontId="0" type="noConversion"/>
  <printOptions horizontalCentered="1" gridLines="1"/>
  <pageMargins left="0" right="0" top="0" bottom="0" header="0.5" footer="0.5"/>
  <pageSetup paperSize="5" scale="95" orientation="landscape" r:id="rId1"/>
  <headerFooter>
    <oddFooter>&amp;CPage &amp;P of &amp;N&amp;R&amp;D&amp;T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D1" sqref="C1:D1048576"/>
    </sheetView>
  </sheetViews>
  <sheetFormatPr defaultColWidth="9.1640625" defaultRowHeight="12.75" outlineLevelCol="1" x14ac:dyDescent="0.2"/>
  <cols>
    <col min="1" max="1" width="11" style="2" customWidth="1"/>
    <col min="2" max="2" width="48.6640625" style="2" customWidth="1"/>
    <col min="3" max="4" width="15.5" style="2" hidden="1" customWidth="1" outlineLevel="1"/>
    <col min="5" max="5" width="15.5" style="2" bestFit="1" customWidth="1" collapsed="1"/>
    <col min="6" max="11" width="15.5" style="2" bestFit="1" customWidth="1"/>
    <col min="12" max="12" width="16.83203125" style="2" bestFit="1" customWidth="1"/>
    <col min="13" max="14" width="15.33203125" style="2" bestFit="1" customWidth="1"/>
    <col min="15" max="15" width="15.33203125" style="2" customWidth="1"/>
    <col min="16" max="16" width="1.33203125" style="2" customWidth="1"/>
    <col min="17" max="17" width="15.83203125" style="2" bestFit="1" customWidth="1"/>
    <col min="18" max="18" width="13.5" style="2" customWidth="1"/>
    <col min="19" max="19" width="16.83203125" style="2" bestFit="1" customWidth="1"/>
    <col min="20" max="20" width="19.1640625" style="2" bestFit="1" customWidth="1"/>
    <col min="21" max="21" width="22.33203125" style="2" bestFit="1" customWidth="1"/>
    <col min="22" max="22" width="1.33203125" style="2" customWidth="1"/>
    <col min="23" max="23" width="17.1640625" style="2" customWidth="1"/>
    <col min="24" max="24" width="19.83203125" style="2" customWidth="1"/>
    <col min="25" max="16384" width="9.1640625" style="2"/>
  </cols>
  <sheetData>
    <row r="1" spans="1:24" x14ac:dyDescent="0.2">
      <c r="A1" s="1" t="s">
        <v>139</v>
      </c>
    </row>
    <row r="2" spans="1:24" x14ac:dyDescent="0.2">
      <c r="A2" s="34" t="s">
        <v>0</v>
      </c>
      <c r="B2" s="36"/>
      <c r="G2" s="3"/>
      <c r="H2" s="13"/>
      <c r="J2" s="3"/>
      <c r="K2" s="3"/>
      <c r="L2" s="3"/>
      <c r="M2" s="3"/>
      <c r="N2" s="3"/>
      <c r="O2" s="3"/>
    </row>
    <row r="3" spans="1:24" x14ac:dyDescent="0.2">
      <c r="A3" s="1" t="s">
        <v>35</v>
      </c>
      <c r="F3" s="3"/>
    </row>
    <row r="4" spans="1:24" x14ac:dyDescent="0.2">
      <c r="A4" s="1"/>
      <c r="I4" s="3"/>
      <c r="J4" s="3"/>
      <c r="K4" s="3"/>
      <c r="L4" s="3"/>
      <c r="M4" s="3"/>
      <c r="N4" s="3"/>
      <c r="O4" s="3"/>
      <c r="Q4" s="3"/>
      <c r="R4" s="3"/>
      <c r="S4" s="3"/>
      <c r="T4" s="3"/>
      <c r="U4" s="3"/>
      <c r="V4" s="3"/>
      <c r="W4" s="3"/>
      <c r="X4" s="3"/>
    </row>
    <row r="5" spans="1:24" ht="54" customHeight="1" x14ac:dyDescent="0.2">
      <c r="B5" s="1"/>
      <c r="C5" s="4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36</v>
      </c>
      <c r="O5" s="5" t="s">
        <v>128</v>
      </c>
      <c r="P5" s="21"/>
      <c r="Q5" s="5" t="s">
        <v>128</v>
      </c>
      <c r="R5" s="5" t="s">
        <v>128</v>
      </c>
      <c r="S5" s="5" t="s">
        <v>128</v>
      </c>
      <c r="T5" s="47" t="s">
        <v>142</v>
      </c>
      <c r="U5" s="47" t="s">
        <v>142</v>
      </c>
      <c r="V5" s="27"/>
      <c r="W5" s="47" t="s">
        <v>143</v>
      </c>
      <c r="X5" s="6" t="s">
        <v>144</v>
      </c>
    </row>
    <row r="6" spans="1:24" ht="27.6" customHeight="1" x14ac:dyDescent="0.2">
      <c r="B6" s="1"/>
      <c r="C6" s="7" t="s">
        <v>13</v>
      </c>
      <c r="D6" s="8" t="s">
        <v>13</v>
      </c>
      <c r="E6" s="8" t="s">
        <v>13</v>
      </c>
      <c r="F6" s="8" t="s">
        <v>13</v>
      </c>
      <c r="G6" s="8" t="s">
        <v>13</v>
      </c>
      <c r="H6" s="8" t="s">
        <v>13</v>
      </c>
      <c r="I6" s="8" t="s">
        <v>13</v>
      </c>
      <c r="J6" s="8" t="s">
        <v>13</v>
      </c>
      <c r="K6" s="8" t="s">
        <v>13</v>
      </c>
      <c r="L6" s="8" t="s">
        <v>13</v>
      </c>
      <c r="M6" s="8" t="s">
        <v>13</v>
      </c>
      <c r="N6" s="8" t="s">
        <v>13</v>
      </c>
      <c r="O6" s="8" t="s">
        <v>13</v>
      </c>
      <c r="P6" s="22"/>
      <c r="Q6" s="37" t="s">
        <v>37</v>
      </c>
      <c r="R6" s="37" t="s">
        <v>38</v>
      </c>
      <c r="S6" s="37" t="s">
        <v>39</v>
      </c>
      <c r="T6" s="8" t="s">
        <v>40</v>
      </c>
      <c r="U6" s="8" t="s">
        <v>41</v>
      </c>
      <c r="V6" s="22"/>
      <c r="W6" s="37" t="s">
        <v>37</v>
      </c>
      <c r="X6" s="38" t="s">
        <v>145</v>
      </c>
    </row>
    <row r="7" spans="1:24" x14ac:dyDescent="0.2">
      <c r="B7" s="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23"/>
      <c r="Q7" s="10"/>
      <c r="R7" s="10"/>
      <c r="S7" s="10"/>
      <c r="T7" s="10"/>
      <c r="U7" s="10"/>
      <c r="V7" s="26"/>
      <c r="W7" s="10"/>
      <c r="X7" s="10"/>
    </row>
    <row r="8" spans="1:24" x14ac:dyDescent="0.2">
      <c r="B8" s="1" t="s">
        <v>0</v>
      </c>
      <c r="I8" s="3"/>
      <c r="J8" s="3"/>
      <c r="K8" s="3"/>
      <c r="L8" s="3"/>
      <c r="M8" s="3"/>
      <c r="N8" s="3"/>
      <c r="O8" s="3"/>
      <c r="P8" s="24"/>
      <c r="Q8" s="3"/>
      <c r="R8" s="3"/>
      <c r="S8" s="3"/>
      <c r="T8" s="3"/>
      <c r="U8" s="3"/>
      <c r="V8" s="24"/>
      <c r="W8" s="3"/>
      <c r="X8" s="3"/>
    </row>
    <row r="9" spans="1:24" x14ac:dyDescent="0.2">
      <c r="A9" s="11" t="s">
        <v>19</v>
      </c>
      <c r="B9" s="11" t="s">
        <v>20</v>
      </c>
      <c r="C9" s="12">
        <v>8749.2199999999993</v>
      </c>
      <c r="D9" s="12">
        <v>18926.39</v>
      </c>
      <c r="E9" s="12">
        <v>50283.250000000007</v>
      </c>
      <c r="F9" s="12">
        <v>45989.1</v>
      </c>
      <c r="G9" s="12">
        <v>46249.59</v>
      </c>
      <c r="H9" s="12">
        <v>34580.14</v>
      </c>
      <c r="I9" s="13">
        <v>42227.000000000007</v>
      </c>
      <c r="J9" s="13">
        <v>10561.99</v>
      </c>
      <c r="K9" s="13">
        <v>33858.82</v>
      </c>
      <c r="L9" s="13">
        <v>73690.740000000005</v>
      </c>
      <c r="M9" s="13">
        <v>29496.95</v>
      </c>
      <c r="N9" s="13">
        <v>1635.8500000000001</v>
      </c>
      <c r="O9" s="13">
        <v>21710.35</v>
      </c>
      <c r="P9" s="25"/>
      <c r="Q9" s="14">
        <v>10000</v>
      </c>
      <c r="R9" s="14">
        <v>0</v>
      </c>
      <c r="S9" s="14">
        <f>Q9+R9</f>
        <v>10000</v>
      </c>
      <c r="T9" s="13">
        <f>S9-O9</f>
        <v>-11710.349999999999</v>
      </c>
      <c r="U9" s="50">
        <f>O9/S9</f>
        <v>2.1710349999999998</v>
      </c>
      <c r="V9" s="28"/>
      <c r="W9" s="14">
        <v>10000</v>
      </c>
      <c r="X9" s="14">
        <f>W9-Q9</f>
        <v>0</v>
      </c>
    </row>
    <row r="10" spans="1:24" x14ac:dyDescent="0.2">
      <c r="A10" s="15" t="s">
        <v>21</v>
      </c>
      <c r="B10" s="11" t="s">
        <v>22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3">
        <v>0</v>
      </c>
      <c r="J10" s="13">
        <v>0</v>
      </c>
      <c r="K10" s="13">
        <v>0</v>
      </c>
      <c r="L10" s="13">
        <v>193754.48</v>
      </c>
      <c r="M10" s="13">
        <v>374813.38</v>
      </c>
      <c r="N10" s="13">
        <v>101623.02</v>
      </c>
      <c r="O10" s="13">
        <v>71807.649999999994</v>
      </c>
      <c r="P10" s="25"/>
      <c r="Q10" s="14">
        <v>35000</v>
      </c>
      <c r="R10" s="14">
        <v>40000</v>
      </c>
      <c r="S10" s="14">
        <f t="shared" ref="S10:S15" si="0">Q10+R10</f>
        <v>75000</v>
      </c>
      <c r="T10" s="13">
        <f t="shared" ref="T10:T15" si="1">S10-O10</f>
        <v>3192.3500000000058</v>
      </c>
      <c r="U10" s="50">
        <f t="shared" ref="U10:U15" si="2">O10/S10</f>
        <v>0.9574353333333333</v>
      </c>
      <c r="V10" s="28"/>
      <c r="W10" s="14">
        <v>35000</v>
      </c>
      <c r="X10" s="14">
        <f>W10-Q10</f>
        <v>0</v>
      </c>
    </row>
    <row r="11" spans="1:24" x14ac:dyDescent="0.2">
      <c r="A11" s="15" t="s">
        <v>23</v>
      </c>
      <c r="B11" s="15" t="s">
        <v>24</v>
      </c>
      <c r="C11" s="12">
        <v>447651.51</v>
      </c>
      <c r="D11" s="12">
        <v>502066.1</v>
      </c>
      <c r="E11" s="12">
        <v>519189.82</v>
      </c>
      <c r="F11" s="12">
        <v>499069.13</v>
      </c>
      <c r="G11" s="12">
        <v>222922.16</v>
      </c>
      <c r="H11" s="12">
        <v>240392.43</v>
      </c>
      <c r="I11" s="13">
        <v>204307.21000000002</v>
      </c>
      <c r="J11" s="13">
        <v>139100.41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25"/>
      <c r="Q11" s="13">
        <v>0</v>
      </c>
      <c r="R11" s="13">
        <v>0</v>
      </c>
      <c r="S11" s="14">
        <f t="shared" si="0"/>
        <v>0</v>
      </c>
      <c r="T11" s="13">
        <f t="shared" si="1"/>
        <v>0</v>
      </c>
      <c r="U11" s="50" t="e">
        <f t="shared" si="2"/>
        <v>#DIV/0!</v>
      </c>
      <c r="V11" s="28"/>
      <c r="W11" s="13">
        <v>0</v>
      </c>
      <c r="X11" s="14">
        <f t="shared" ref="X11:X15" si="3">W11-Q11</f>
        <v>0</v>
      </c>
    </row>
    <row r="12" spans="1:24" x14ac:dyDescent="0.2">
      <c r="A12" s="15" t="s">
        <v>25</v>
      </c>
      <c r="B12" s="15" t="s">
        <v>26</v>
      </c>
      <c r="C12" s="12">
        <v>986333.45</v>
      </c>
      <c r="D12" s="12">
        <v>1023030.0500000002</v>
      </c>
      <c r="E12" s="12">
        <v>614081.42000000004</v>
      </c>
      <c r="F12" s="12">
        <v>494344.13999999996</v>
      </c>
      <c r="G12" s="12">
        <v>549813.87000000011</v>
      </c>
      <c r="H12" s="12">
        <v>592721.75</v>
      </c>
      <c r="I12" s="13">
        <v>624219.86999999988</v>
      </c>
      <c r="J12" s="13">
        <v>739270.56</v>
      </c>
      <c r="K12" s="44">
        <v>680567.04</v>
      </c>
      <c r="L12" s="44">
        <v>740590.11</v>
      </c>
      <c r="M12" s="44">
        <v>695529.21</v>
      </c>
      <c r="N12" s="13">
        <v>664024.59000000008</v>
      </c>
      <c r="O12" s="13">
        <v>908323.64</v>
      </c>
      <c r="P12" s="25"/>
      <c r="Q12" s="13">
        <v>935262</v>
      </c>
      <c r="R12" s="13">
        <v>0</v>
      </c>
      <c r="S12" s="14">
        <f t="shared" si="0"/>
        <v>935262</v>
      </c>
      <c r="T12" s="13">
        <f t="shared" si="1"/>
        <v>26938.359999999986</v>
      </c>
      <c r="U12" s="50">
        <f t="shared" si="2"/>
        <v>0.97119699078974664</v>
      </c>
      <c r="V12" s="28"/>
      <c r="W12" s="13">
        <v>935262</v>
      </c>
      <c r="X12" s="14">
        <f t="shared" si="3"/>
        <v>0</v>
      </c>
    </row>
    <row r="13" spans="1:24" x14ac:dyDescent="0.2">
      <c r="A13" s="15" t="s">
        <v>27</v>
      </c>
      <c r="B13" s="15" t="s">
        <v>28</v>
      </c>
      <c r="C13" s="12">
        <v>10563.26</v>
      </c>
      <c r="D13" s="12">
        <v>7398.08</v>
      </c>
      <c r="E13" s="12">
        <v>9688.68</v>
      </c>
      <c r="F13" s="12">
        <v>12740.460000000001</v>
      </c>
      <c r="G13" s="12">
        <v>4860.95</v>
      </c>
      <c r="H13" s="12">
        <v>12542.04</v>
      </c>
      <c r="I13" s="13">
        <v>8830.31</v>
      </c>
      <c r="J13" s="13">
        <v>4364.43</v>
      </c>
      <c r="K13" s="44">
        <v>23012.010000000002</v>
      </c>
      <c r="L13" s="44">
        <v>30749.68</v>
      </c>
      <c r="M13" s="44">
        <v>1634.86</v>
      </c>
      <c r="N13" s="44">
        <v>306.63</v>
      </c>
      <c r="O13" s="44">
        <v>6572.6</v>
      </c>
      <c r="P13" s="25"/>
      <c r="Q13" s="13">
        <v>14000</v>
      </c>
      <c r="R13" s="13">
        <v>0</v>
      </c>
      <c r="S13" s="14">
        <f t="shared" si="0"/>
        <v>14000</v>
      </c>
      <c r="T13" s="13">
        <f t="shared" si="1"/>
        <v>7427.4</v>
      </c>
      <c r="U13" s="50">
        <f t="shared" si="2"/>
        <v>0.4694714285714286</v>
      </c>
      <c r="V13" s="28"/>
      <c r="W13" s="13">
        <v>14000</v>
      </c>
      <c r="X13" s="14">
        <f t="shared" si="3"/>
        <v>0</v>
      </c>
    </row>
    <row r="14" spans="1:24" x14ac:dyDescent="0.2">
      <c r="A14" s="15" t="s">
        <v>14</v>
      </c>
      <c r="B14" s="15" t="s">
        <v>29</v>
      </c>
      <c r="C14" s="12">
        <v>6260.99</v>
      </c>
      <c r="D14" s="12">
        <v>177934.93</v>
      </c>
      <c r="E14" s="12">
        <v>73983.290000000008</v>
      </c>
      <c r="F14" s="12">
        <v>114119.61</v>
      </c>
      <c r="G14" s="12">
        <v>82160.08</v>
      </c>
      <c r="H14" s="12">
        <v>532.45000000000005</v>
      </c>
      <c r="I14" s="13">
        <v>2605.31</v>
      </c>
      <c r="J14" s="13">
        <v>109358.47</v>
      </c>
      <c r="K14" s="44">
        <v>143415.5</v>
      </c>
      <c r="L14" s="44">
        <v>188167.38</v>
      </c>
      <c r="M14" s="44">
        <v>190631.26</v>
      </c>
      <c r="N14" s="44">
        <v>33000</v>
      </c>
      <c r="O14" s="44">
        <v>99756</v>
      </c>
      <c r="P14" s="25"/>
      <c r="Q14" s="13">
        <v>400000</v>
      </c>
      <c r="R14" s="13">
        <v>-40000</v>
      </c>
      <c r="S14" s="14">
        <f t="shared" si="0"/>
        <v>360000</v>
      </c>
      <c r="T14" s="13">
        <f t="shared" si="1"/>
        <v>260244</v>
      </c>
      <c r="U14" s="50">
        <f t="shared" si="2"/>
        <v>0.27710000000000001</v>
      </c>
      <c r="V14" s="28"/>
      <c r="W14" s="13">
        <v>400000</v>
      </c>
      <c r="X14" s="14">
        <f t="shared" si="3"/>
        <v>0</v>
      </c>
    </row>
    <row r="15" spans="1:24" x14ac:dyDescent="0.2">
      <c r="A15" s="15" t="s">
        <v>30</v>
      </c>
      <c r="B15" s="15" t="s">
        <v>31</v>
      </c>
      <c r="C15" s="12">
        <v>5108391.78</v>
      </c>
      <c r="D15" s="12">
        <v>5241729.13</v>
      </c>
      <c r="E15" s="12">
        <v>5147035.5199999996</v>
      </c>
      <c r="F15" s="12">
        <v>5399859.5000000009</v>
      </c>
      <c r="G15" s="12">
        <v>5623190.8099999996</v>
      </c>
      <c r="H15" s="12">
        <v>5937178.1499999994</v>
      </c>
      <c r="I15" s="13">
        <v>6535546.29</v>
      </c>
      <c r="J15" s="13">
        <v>8430414.8100000005</v>
      </c>
      <c r="K15" s="44">
        <v>8853724.709999999</v>
      </c>
      <c r="L15" s="44">
        <v>9281252.6699999999</v>
      </c>
      <c r="M15" s="44">
        <v>8198428.8399999999</v>
      </c>
      <c r="N15" s="44">
        <v>4434902.0799999991</v>
      </c>
      <c r="O15" s="44">
        <v>6869976.7300000004</v>
      </c>
      <c r="P15" s="25"/>
      <c r="Q15" s="13">
        <v>8180800</v>
      </c>
      <c r="R15" s="13">
        <v>0</v>
      </c>
      <c r="S15" s="14">
        <f t="shared" si="0"/>
        <v>8180800</v>
      </c>
      <c r="T15" s="13">
        <f t="shared" si="1"/>
        <v>1310823.2699999996</v>
      </c>
      <c r="U15" s="51">
        <f t="shared" si="2"/>
        <v>0.83976832705847848</v>
      </c>
      <c r="V15" s="28"/>
      <c r="W15" s="13">
        <v>9227102</v>
      </c>
      <c r="X15" s="14">
        <f t="shared" si="3"/>
        <v>1046302</v>
      </c>
    </row>
    <row r="16" spans="1:24" ht="13.5" thickBot="1" x14ac:dyDescent="0.25">
      <c r="B16" s="16" t="s">
        <v>42</v>
      </c>
      <c r="C16" s="17">
        <f>SUM(C9:C15)</f>
        <v>6567950.21</v>
      </c>
      <c r="D16" s="17">
        <f t="shared" ref="D16:X16" si="4">SUM(D9:D15)</f>
        <v>6971084.6799999997</v>
      </c>
      <c r="E16" s="17">
        <f t="shared" si="4"/>
        <v>6414261.9799999995</v>
      </c>
      <c r="F16" s="17">
        <f t="shared" si="4"/>
        <v>6566121.9400000013</v>
      </c>
      <c r="G16" s="17">
        <f t="shared" si="4"/>
        <v>6529197.46</v>
      </c>
      <c r="H16" s="17">
        <f t="shared" si="4"/>
        <v>6817946.959999999</v>
      </c>
      <c r="I16" s="18">
        <f t="shared" ref="I16:J16" si="5">SUM(I9:I15)</f>
        <v>7417735.9900000002</v>
      </c>
      <c r="J16" s="18">
        <f t="shared" si="5"/>
        <v>9433070.6699999999</v>
      </c>
      <c r="K16" s="18">
        <f t="shared" si="4"/>
        <v>9734578.0799999982</v>
      </c>
      <c r="L16" s="18">
        <f t="shared" ref="L16:P16" si="6">SUM(L9:L15)</f>
        <v>10508205.060000001</v>
      </c>
      <c r="M16" s="18">
        <f t="shared" si="6"/>
        <v>9490534.5</v>
      </c>
      <c r="N16" s="18">
        <f t="shared" ref="N16:O16" si="7">SUM(N9:N15)</f>
        <v>5235492.169999999</v>
      </c>
      <c r="O16" s="18">
        <f t="shared" si="7"/>
        <v>7978146.9700000007</v>
      </c>
      <c r="P16" s="18">
        <f t="shared" si="6"/>
        <v>0</v>
      </c>
      <c r="Q16" s="18">
        <f>SUM(Q9:Q15)</f>
        <v>9575062</v>
      </c>
      <c r="R16" s="18">
        <f t="shared" si="4"/>
        <v>0</v>
      </c>
      <c r="S16" s="18">
        <f>SUM(S9:S15)</f>
        <v>9575062</v>
      </c>
      <c r="T16" s="18">
        <f>S16-O16</f>
        <v>1596915.0299999993</v>
      </c>
      <c r="U16" s="49">
        <f>O16/S16</f>
        <v>0.83322144232590878</v>
      </c>
      <c r="V16" s="29"/>
      <c r="W16" s="18">
        <f t="shared" si="4"/>
        <v>10621364</v>
      </c>
      <c r="X16" s="18">
        <f t="shared" si="4"/>
        <v>1046302</v>
      </c>
    </row>
    <row r="17" spans="1:24" ht="13.5" thickTop="1" x14ac:dyDescent="0.2">
      <c r="B17" s="15" t="s">
        <v>17</v>
      </c>
      <c r="D17" s="13">
        <f>D16-C16</f>
        <v>403134.46999999974</v>
      </c>
      <c r="E17" s="13">
        <f t="shared" ref="E17:L17" si="8">E16-D16</f>
        <v>-556822.70000000019</v>
      </c>
      <c r="F17" s="13">
        <f t="shared" si="8"/>
        <v>151859.96000000183</v>
      </c>
      <c r="G17" s="13">
        <f t="shared" si="8"/>
        <v>-36924.480000001378</v>
      </c>
      <c r="H17" s="13">
        <f t="shared" si="8"/>
        <v>288749.49999999907</v>
      </c>
      <c r="I17" s="13">
        <f t="shared" si="8"/>
        <v>599789.03000000119</v>
      </c>
      <c r="J17" s="13">
        <f t="shared" si="8"/>
        <v>2015334.6799999997</v>
      </c>
      <c r="K17" s="13">
        <f t="shared" si="8"/>
        <v>301507.40999999829</v>
      </c>
      <c r="L17" s="13">
        <f t="shared" si="8"/>
        <v>773626.98000000231</v>
      </c>
      <c r="M17" s="13">
        <f t="shared" ref="M17:O17" si="9">M16-L16</f>
        <v>-1017670.5600000005</v>
      </c>
      <c r="N17" s="13">
        <f t="shared" si="9"/>
        <v>-4255042.330000001</v>
      </c>
      <c r="O17" s="13">
        <f t="shared" si="9"/>
        <v>2742654.8000000017</v>
      </c>
      <c r="P17" s="13">
        <f t="shared" ref="P17" si="10">P16-M16</f>
        <v>-9490534.5</v>
      </c>
      <c r="Q17" s="13"/>
      <c r="R17" s="13"/>
      <c r="S17" s="13"/>
      <c r="T17" s="3"/>
      <c r="U17" s="3"/>
      <c r="V17" s="3"/>
      <c r="W17" s="3"/>
      <c r="X17" s="3"/>
    </row>
    <row r="18" spans="1:24" x14ac:dyDescent="0.2">
      <c r="B18" s="15" t="s">
        <v>18</v>
      </c>
      <c r="D18" s="19">
        <f>D17/C16</f>
        <v>6.1379038681841615E-2</v>
      </c>
      <c r="E18" s="19">
        <f t="shared" ref="E18:L18" si="11">E17/D16</f>
        <v>-7.9876048787288614E-2</v>
      </c>
      <c r="F18" s="19">
        <f t="shared" si="11"/>
        <v>2.3675359764460672E-2</v>
      </c>
      <c r="G18" s="19">
        <f t="shared" si="11"/>
        <v>-5.6234837454147814E-3</v>
      </c>
      <c r="H18" s="19">
        <f t="shared" si="11"/>
        <v>4.4224347903241243E-2</v>
      </c>
      <c r="I18" s="19">
        <f t="shared" si="11"/>
        <v>8.7972088008147431E-2</v>
      </c>
      <c r="J18" s="19">
        <f t="shared" si="11"/>
        <v>0.27169134662070921</v>
      </c>
      <c r="K18" s="19">
        <f t="shared" si="11"/>
        <v>3.1962806232214765E-2</v>
      </c>
      <c r="L18" s="19">
        <f t="shared" si="11"/>
        <v>7.9472060693564481E-2</v>
      </c>
      <c r="M18" s="19">
        <f t="shared" ref="M18:O18" si="12">M17/L16</f>
        <v>-9.6845327455001198E-2</v>
      </c>
      <c r="N18" s="19">
        <f t="shared" si="12"/>
        <v>-0.44834591033834825</v>
      </c>
      <c r="O18" s="19">
        <f t="shared" si="12"/>
        <v>0.52385806547772995</v>
      </c>
      <c r="P18" s="19">
        <f t="shared" ref="P18" si="13">P17/M16</f>
        <v>-1</v>
      </c>
      <c r="Q18" s="20"/>
      <c r="R18" s="20"/>
      <c r="S18" s="20"/>
      <c r="T18" s="3"/>
      <c r="U18" s="3"/>
      <c r="V18" s="3"/>
      <c r="W18" s="3"/>
      <c r="X18" s="3"/>
    </row>
    <row r="19" spans="1:24" x14ac:dyDescent="0.2">
      <c r="D19" s="19"/>
      <c r="E19" s="19"/>
      <c r="F19" s="19"/>
      <c r="G19" s="19"/>
      <c r="H19" s="19"/>
      <c r="I19" s="20"/>
      <c r="J19" s="20"/>
      <c r="K19" s="20"/>
      <c r="L19" s="20"/>
      <c r="M19" s="20"/>
      <c r="N19" s="20"/>
      <c r="O19" s="20"/>
      <c r="P19" s="19"/>
      <c r="Q19" s="20"/>
      <c r="R19" s="20"/>
      <c r="S19" s="20"/>
      <c r="T19" s="46"/>
      <c r="U19" s="3"/>
      <c r="V19" s="3"/>
      <c r="W19" s="3"/>
      <c r="X19" s="3"/>
    </row>
    <row r="20" spans="1:24" x14ac:dyDescent="0.2">
      <c r="I20" s="3"/>
      <c r="J20" s="3"/>
      <c r="K20" s="3"/>
      <c r="L20" s="3"/>
      <c r="M20" s="3"/>
      <c r="N20" s="3"/>
      <c r="O20" s="3"/>
      <c r="Q20" s="3"/>
      <c r="R20" s="3"/>
      <c r="S20" s="3"/>
      <c r="T20" s="46"/>
      <c r="U20" s="3"/>
      <c r="V20" s="3"/>
      <c r="W20" s="3"/>
      <c r="X20" s="3"/>
    </row>
    <row r="21" spans="1:24" x14ac:dyDescent="0.2">
      <c r="A21" s="2" t="s">
        <v>141</v>
      </c>
      <c r="I21" s="3"/>
      <c r="J21" s="3"/>
      <c r="K21" s="3"/>
      <c r="L21" s="3"/>
      <c r="M21" s="3"/>
      <c r="N21" s="3"/>
      <c r="O21" s="3"/>
      <c r="Q21" s="3"/>
      <c r="R21" s="3"/>
      <c r="S21" s="3"/>
      <c r="T21" s="46"/>
      <c r="U21" s="3"/>
      <c r="V21" s="3"/>
      <c r="W21" s="3"/>
      <c r="X21" s="3"/>
    </row>
    <row r="22" spans="1:24" x14ac:dyDescent="0.2">
      <c r="A22" s="2" t="s">
        <v>148</v>
      </c>
      <c r="T22" s="48"/>
    </row>
  </sheetData>
  <phoneticPr fontId="0" type="noConversion"/>
  <printOptions horizontalCentered="1" gridLines="1"/>
  <pageMargins left="0" right="0" top="0" bottom="0.5" header="0" footer="0"/>
  <pageSetup paperSize="5" scale="60" orientation="landscape" r:id="rId1"/>
  <headerFooter>
    <oddFooter>&amp;CPage &amp;P of &amp;N&amp;R&amp;D&amp;T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0"/>
  <sheetViews>
    <sheetView zoomScaleNormal="100" workbookViewId="0">
      <selection activeCell="I64" sqref="I64"/>
    </sheetView>
  </sheetViews>
  <sheetFormatPr defaultColWidth="9.1640625" defaultRowHeight="12.75" x14ac:dyDescent="0.2"/>
  <cols>
    <col min="1" max="1" width="10.5" style="2" customWidth="1"/>
    <col min="2" max="2" width="41.5" style="2" customWidth="1"/>
    <col min="3" max="4" width="17.5" style="12" customWidth="1"/>
    <col min="5" max="5" width="19.5" style="12" customWidth="1"/>
    <col min="6" max="6" width="18.83203125" style="12" customWidth="1"/>
    <col min="7" max="7" width="15.83203125" style="12" customWidth="1"/>
    <col min="8" max="8" width="17.1640625" style="12" bestFit="1" customWidth="1"/>
    <col min="9" max="9" width="16.5" style="12" customWidth="1"/>
    <col min="10" max="16384" width="9.1640625" style="2"/>
  </cols>
  <sheetData>
    <row r="1" spans="1:9" x14ac:dyDescent="0.2">
      <c r="A1" s="1" t="s">
        <v>146</v>
      </c>
    </row>
    <row r="2" spans="1:9" x14ac:dyDescent="0.2">
      <c r="A2" s="34" t="s">
        <v>0</v>
      </c>
      <c r="B2" s="36"/>
      <c r="E2" s="13"/>
    </row>
    <row r="3" spans="1:9" x14ac:dyDescent="0.2">
      <c r="A3" s="1" t="s">
        <v>43</v>
      </c>
      <c r="E3" s="13"/>
    </row>
    <row r="5" spans="1:9" x14ac:dyDescent="0.2">
      <c r="C5" s="40" t="s">
        <v>19</v>
      </c>
      <c r="D5" s="40" t="s">
        <v>21</v>
      </c>
      <c r="E5" s="40" t="s">
        <v>25</v>
      </c>
      <c r="F5" s="40" t="s">
        <v>27</v>
      </c>
      <c r="G5" s="40" t="s">
        <v>14</v>
      </c>
      <c r="H5" s="40" t="s">
        <v>30</v>
      </c>
    </row>
    <row r="6" spans="1:9" ht="38.25" x14ac:dyDescent="0.2">
      <c r="C6" s="41" t="s">
        <v>44</v>
      </c>
      <c r="D6" s="41" t="s">
        <v>22</v>
      </c>
      <c r="E6" s="41" t="s">
        <v>26</v>
      </c>
      <c r="F6" s="41" t="s">
        <v>45</v>
      </c>
      <c r="G6" s="41" t="s">
        <v>46</v>
      </c>
      <c r="H6" s="41" t="s">
        <v>47</v>
      </c>
      <c r="I6" s="41" t="s">
        <v>48</v>
      </c>
    </row>
    <row r="8" spans="1:9" ht="13.5" thickBot="1" x14ac:dyDescent="0.25">
      <c r="B8" s="30" t="s">
        <v>39</v>
      </c>
      <c r="C8" s="33">
        <f>'#2-FY10-FY22 Expenditures'!S9</f>
        <v>10000</v>
      </c>
      <c r="D8" s="33">
        <f>'#2-FY10-FY22 Expenditures'!S10</f>
        <v>75000</v>
      </c>
      <c r="E8" s="33">
        <f>'#2-FY10-FY22 Expenditures'!S12</f>
        <v>935262</v>
      </c>
      <c r="F8" s="33">
        <f>'#2-FY10-FY22 Expenditures'!S13</f>
        <v>14000</v>
      </c>
      <c r="G8" s="33">
        <f>'#2-FY10-FY22 Expenditures'!S14</f>
        <v>360000</v>
      </c>
      <c r="H8" s="33">
        <f>'#2-FY10-FY22 Expenditures'!S15</f>
        <v>8180800</v>
      </c>
      <c r="I8" s="33">
        <f>SUM(C8:H8)</f>
        <v>9575062</v>
      </c>
    </row>
    <row r="9" spans="1:9" ht="13.5" thickTop="1" x14ac:dyDescent="0.2">
      <c r="A9" s="2" t="s">
        <v>49</v>
      </c>
      <c r="B9" s="2" t="s">
        <v>50</v>
      </c>
      <c r="I9" s="12">
        <f t="shared" ref="I9:I59" si="0">SUM(C9:H9)</f>
        <v>0</v>
      </c>
    </row>
    <row r="10" spans="1:9" x14ac:dyDescent="0.2">
      <c r="A10" s="2" t="s">
        <v>149</v>
      </c>
      <c r="B10" s="2" t="s">
        <v>150</v>
      </c>
      <c r="E10" s="12">
        <v>5470</v>
      </c>
      <c r="I10" s="12">
        <f t="shared" si="0"/>
        <v>5470</v>
      </c>
    </row>
    <row r="11" spans="1:9" x14ac:dyDescent="0.2">
      <c r="A11" s="2" t="s">
        <v>51</v>
      </c>
      <c r="B11" s="2" t="s">
        <v>52</v>
      </c>
      <c r="E11" s="12">
        <v>23202.600000000002</v>
      </c>
      <c r="I11" s="12">
        <f t="shared" si="0"/>
        <v>23202.600000000002</v>
      </c>
    </row>
    <row r="12" spans="1:9" x14ac:dyDescent="0.2">
      <c r="A12" s="2" t="s">
        <v>53</v>
      </c>
      <c r="B12" s="2" t="s">
        <v>54</v>
      </c>
      <c r="E12" s="12">
        <v>35543.050000000003</v>
      </c>
      <c r="I12" s="12">
        <f t="shared" si="0"/>
        <v>35543.050000000003</v>
      </c>
    </row>
    <row r="13" spans="1:9" x14ac:dyDescent="0.2">
      <c r="A13" s="2" t="s">
        <v>55</v>
      </c>
      <c r="B13" s="2" t="s">
        <v>56</v>
      </c>
      <c r="I13" s="12">
        <f t="shared" si="0"/>
        <v>0</v>
      </c>
    </row>
    <row r="14" spans="1:9" x14ac:dyDescent="0.2">
      <c r="A14" s="2" t="s">
        <v>57</v>
      </c>
      <c r="B14" s="2" t="s">
        <v>58</v>
      </c>
      <c r="E14" s="12">
        <v>75</v>
      </c>
      <c r="I14" s="12">
        <f t="shared" si="0"/>
        <v>75</v>
      </c>
    </row>
    <row r="15" spans="1:9" x14ac:dyDescent="0.2">
      <c r="A15" s="2" t="s">
        <v>129</v>
      </c>
      <c r="B15" s="2" t="s">
        <v>130</v>
      </c>
      <c r="I15" s="12">
        <f t="shared" si="0"/>
        <v>0</v>
      </c>
    </row>
    <row r="16" spans="1:9" x14ac:dyDescent="0.2">
      <c r="A16" s="2" t="s">
        <v>59</v>
      </c>
      <c r="B16" s="2" t="s">
        <v>60</v>
      </c>
      <c r="E16" s="12">
        <v>161270.67000000001</v>
      </c>
      <c r="I16" s="12">
        <f t="shared" si="0"/>
        <v>161270.67000000001</v>
      </c>
    </row>
    <row r="17" spans="1:9" x14ac:dyDescent="0.2">
      <c r="A17" s="2" t="s">
        <v>61</v>
      </c>
      <c r="B17" s="2" t="s">
        <v>62</v>
      </c>
      <c r="E17" s="12">
        <v>51504.630000000005</v>
      </c>
      <c r="I17" s="12">
        <f t="shared" si="0"/>
        <v>51504.630000000005</v>
      </c>
    </row>
    <row r="18" spans="1:9" x14ac:dyDescent="0.2">
      <c r="A18" s="2" t="s">
        <v>63</v>
      </c>
      <c r="B18" s="2" t="s">
        <v>22</v>
      </c>
      <c r="D18" s="12">
        <v>71807.650000000009</v>
      </c>
      <c r="I18" s="12">
        <f t="shared" si="0"/>
        <v>71807.650000000009</v>
      </c>
    </row>
    <row r="19" spans="1:9" x14ac:dyDescent="0.2">
      <c r="A19" s="2" t="s">
        <v>64</v>
      </c>
      <c r="B19" s="2" t="s">
        <v>65</v>
      </c>
      <c r="G19" s="12">
        <v>99756</v>
      </c>
      <c r="I19" s="12">
        <f t="shared" si="0"/>
        <v>99756</v>
      </c>
    </row>
    <row r="20" spans="1:9" x14ac:dyDescent="0.2">
      <c r="A20" s="2" t="s">
        <v>66</v>
      </c>
      <c r="B20" s="2" t="s">
        <v>67</v>
      </c>
      <c r="E20" s="12">
        <v>51398.630000000005</v>
      </c>
      <c r="I20" s="12">
        <f t="shared" si="0"/>
        <v>51398.630000000005</v>
      </c>
    </row>
    <row r="21" spans="1:9" x14ac:dyDescent="0.2">
      <c r="A21" s="2" t="s">
        <v>131</v>
      </c>
      <c r="B21" s="2" t="s">
        <v>132</v>
      </c>
      <c r="I21" s="12">
        <f t="shared" si="0"/>
        <v>0</v>
      </c>
    </row>
    <row r="22" spans="1:9" x14ac:dyDescent="0.2">
      <c r="A22" s="2" t="s">
        <v>133</v>
      </c>
      <c r="B22" s="2" t="s">
        <v>134</v>
      </c>
      <c r="E22" s="12">
        <v>2700</v>
      </c>
      <c r="I22" s="12">
        <f t="shared" si="0"/>
        <v>2700</v>
      </c>
    </row>
    <row r="23" spans="1:9" x14ac:dyDescent="0.2">
      <c r="A23" s="2" t="s">
        <v>68</v>
      </c>
      <c r="B23" s="2" t="s">
        <v>69</v>
      </c>
      <c r="E23" s="12">
        <v>87712.41</v>
      </c>
      <c r="I23" s="12">
        <f t="shared" si="0"/>
        <v>87712.41</v>
      </c>
    </row>
    <row r="24" spans="1:9" x14ac:dyDescent="0.2">
      <c r="A24" s="2" t="s">
        <v>70</v>
      </c>
      <c r="B24" s="2" t="s">
        <v>71</v>
      </c>
      <c r="E24" s="12">
        <v>26.04</v>
      </c>
      <c r="I24" s="12">
        <f t="shared" si="0"/>
        <v>26.04</v>
      </c>
    </row>
    <row r="25" spans="1:9" x14ac:dyDescent="0.2">
      <c r="A25" s="2" t="s">
        <v>72</v>
      </c>
      <c r="B25" s="2" t="s">
        <v>73</v>
      </c>
      <c r="E25" s="12">
        <v>14836.62</v>
      </c>
      <c r="I25" s="12">
        <f t="shared" si="0"/>
        <v>14836.62</v>
      </c>
    </row>
    <row r="26" spans="1:9" x14ac:dyDescent="0.2">
      <c r="A26" s="2" t="s">
        <v>74</v>
      </c>
      <c r="B26" s="2" t="s">
        <v>75</v>
      </c>
      <c r="I26" s="12">
        <f t="shared" si="0"/>
        <v>0</v>
      </c>
    </row>
    <row r="27" spans="1:9" x14ac:dyDescent="0.2">
      <c r="A27" s="2" t="s">
        <v>76</v>
      </c>
      <c r="B27" s="2" t="s">
        <v>77</v>
      </c>
      <c r="E27" s="12">
        <v>17666.98</v>
      </c>
      <c r="I27" s="12">
        <f t="shared" si="0"/>
        <v>17666.98</v>
      </c>
    </row>
    <row r="28" spans="1:9" x14ac:dyDescent="0.2">
      <c r="A28" s="2" t="s">
        <v>78</v>
      </c>
      <c r="B28" s="2" t="s">
        <v>79</v>
      </c>
      <c r="E28" s="12">
        <v>62835.68</v>
      </c>
      <c r="I28" s="12">
        <f t="shared" si="0"/>
        <v>62835.68</v>
      </c>
    </row>
    <row r="29" spans="1:9" x14ac:dyDescent="0.2">
      <c r="A29" s="2" t="s">
        <v>80</v>
      </c>
      <c r="B29" s="2" t="s">
        <v>81</v>
      </c>
      <c r="H29" s="12">
        <v>6855649.9500000002</v>
      </c>
      <c r="I29" s="12">
        <f t="shared" si="0"/>
        <v>6855649.9500000002</v>
      </c>
    </row>
    <row r="30" spans="1:9" x14ac:dyDescent="0.2">
      <c r="A30" s="2" t="s">
        <v>82</v>
      </c>
      <c r="B30" s="2" t="s">
        <v>83</v>
      </c>
      <c r="E30" s="12">
        <v>102655.52</v>
      </c>
      <c r="I30" s="12">
        <f t="shared" si="0"/>
        <v>102655.52</v>
      </c>
    </row>
    <row r="31" spans="1:9" x14ac:dyDescent="0.2">
      <c r="A31" s="2" t="s">
        <v>84</v>
      </c>
      <c r="B31" s="2" t="s">
        <v>85</v>
      </c>
      <c r="E31" s="12">
        <v>-163.01</v>
      </c>
      <c r="I31" s="12">
        <f t="shared" si="0"/>
        <v>-163.01</v>
      </c>
    </row>
    <row r="32" spans="1:9" x14ac:dyDescent="0.2">
      <c r="A32" s="2" t="s">
        <v>86</v>
      </c>
      <c r="B32" s="2" t="s">
        <v>87</v>
      </c>
      <c r="C32" s="12">
        <v>798.2</v>
      </c>
      <c r="I32" s="12">
        <f t="shared" si="0"/>
        <v>798.2</v>
      </c>
    </row>
    <row r="33" spans="1:9" x14ac:dyDescent="0.2">
      <c r="A33" s="2" t="s">
        <v>135</v>
      </c>
      <c r="B33" s="2" t="s">
        <v>136</v>
      </c>
      <c r="I33" s="12">
        <f t="shared" si="0"/>
        <v>0</v>
      </c>
    </row>
    <row r="34" spans="1:9" x14ac:dyDescent="0.2">
      <c r="A34" s="2" t="s">
        <v>88</v>
      </c>
      <c r="B34" s="2" t="s">
        <v>89</v>
      </c>
      <c r="C34" s="12">
        <v>20912.150000000001</v>
      </c>
      <c r="F34" s="12">
        <v>6572.6</v>
      </c>
      <c r="I34" s="12">
        <f t="shared" si="0"/>
        <v>27484.75</v>
      </c>
    </row>
    <row r="35" spans="1:9" x14ac:dyDescent="0.2">
      <c r="A35" s="2" t="s">
        <v>151</v>
      </c>
      <c r="B35" s="2" t="s">
        <v>152</v>
      </c>
      <c r="I35" s="12">
        <f t="shared" si="0"/>
        <v>0</v>
      </c>
    </row>
    <row r="36" spans="1:9" x14ac:dyDescent="0.2">
      <c r="A36" s="2" t="s">
        <v>90</v>
      </c>
      <c r="B36" s="2" t="s">
        <v>91</v>
      </c>
      <c r="I36" s="12">
        <f t="shared" si="0"/>
        <v>0</v>
      </c>
    </row>
    <row r="37" spans="1:9" x14ac:dyDescent="0.2">
      <c r="A37" s="2" t="s">
        <v>153</v>
      </c>
      <c r="B37" s="2" t="s">
        <v>154</v>
      </c>
      <c r="I37" s="12">
        <f t="shared" si="0"/>
        <v>0</v>
      </c>
    </row>
    <row r="38" spans="1:9" x14ac:dyDescent="0.2">
      <c r="A38" s="2" t="s">
        <v>155</v>
      </c>
      <c r="B38" s="2" t="s">
        <v>156</v>
      </c>
      <c r="I38" s="12">
        <f t="shared" si="0"/>
        <v>0</v>
      </c>
    </row>
    <row r="39" spans="1:9" x14ac:dyDescent="0.2">
      <c r="A39" s="2" t="s">
        <v>137</v>
      </c>
      <c r="B39" s="2" t="s">
        <v>138</v>
      </c>
      <c r="I39" s="12">
        <f t="shared" si="0"/>
        <v>0</v>
      </c>
    </row>
    <row r="40" spans="1:9" x14ac:dyDescent="0.2">
      <c r="A40" s="2" t="s">
        <v>92</v>
      </c>
      <c r="B40" s="2" t="s">
        <v>93</v>
      </c>
      <c r="E40" s="12">
        <v>6856.28</v>
      </c>
      <c r="I40" s="12">
        <f t="shared" si="0"/>
        <v>6856.28</v>
      </c>
    </row>
    <row r="41" spans="1:9" x14ac:dyDescent="0.2">
      <c r="A41" s="2" t="s">
        <v>94</v>
      </c>
      <c r="B41" s="2" t="s">
        <v>95</v>
      </c>
      <c r="I41" s="12">
        <f t="shared" si="0"/>
        <v>0</v>
      </c>
    </row>
    <row r="42" spans="1:9" x14ac:dyDescent="0.2">
      <c r="A42" s="2" t="s">
        <v>96</v>
      </c>
      <c r="B42" s="2" t="s">
        <v>97</v>
      </c>
      <c r="E42" s="12">
        <v>-16271.98</v>
      </c>
      <c r="I42" s="12">
        <f t="shared" si="0"/>
        <v>-16271.98</v>
      </c>
    </row>
    <row r="43" spans="1:9" x14ac:dyDescent="0.2">
      <c r="A43" s="2" t="s">
        <v>98</v>
      </c>
      <c r="B43" s="2" t="s">
        <v>99</v>
      </c>
      <c r="E43" s="12">
        <v>23313.52</v>
      </c>
      <c r="H43" s="12">
        <v>11978.44</v>
      </c>
      <c r="I43" s="12">
        <f t="shared" si="0"/>
        <v>35291.96</v>
      </c>
    </row>
    <row r="44" spans="1:9" x14ac:dyDescent="0.2">
      <c r="A44" s="2" t="s">
        <v>100</v>
      </c>
      <c r="B44" s="2" t="s">
        <v>101</v>
      </c>
      <c r="H44" s="12">
        <v>2348.34</v>
      </c>
      <c r="I44" s="12">
        <f t="shared" si="0"/>
        <v>2348.34</v>
      </c>
    </row>
    <row r="45" spans="1:9" x14ac:dyDescent="0.2">
      <c r="A45" s="2" t="s">
        <v>102</v>
      </c>
      <c r="B45" s="2" t="s">
        <v>103</v>
      </c>
      <c r="H45" s="12">
        <v>0</v>
      </c>
      <c r="I45" s="12">
        <f t="shared" si="0"/>
        <v>0</v>
      </c>
    </row>
    <row r="46" spans="1:9" x14ac:dyDescent="0.2">
      <c r="A46" s="2" t="s">
        <v>104</v>
      </c>
      <c r="B46" s="2" t="s">
        <v>105</v>
      </c>
      <c r="H46" s="12">
        <v>0</v>
      </c>
      <c r="I46" s="12">
        <f t="shared" si="0"/>
        <v>0</v>
      </c>
    </row>
    <row r="47" spans="1:9" x14ac:dyDescent="0.2">
      <c r="A47" s="2" t="s">
        <v>106</v>
      </c>
      <c r="B47" s="2" t="s">
        <v>107</v>
      </c>
      <c r="I47" s="12">
        <f t="shared" si="0"/>
        <v>0</v>
      </c>
    </row>
    <row r="48" spans="1:9" x14ac:dyDescent="0.2">
      <c r="A48" s="2" t="s">
        <v>108</v>
      </c>
      <c r="B48" s="2" t="s">
        <v>109</v>
      </c>
      <c r="E48" s="12">
        <v>242029.42</v>
      </c>
      <c r="I48" s="12">
        <f t="shared" si="0"/>
        <v>242029.42</v>
      </c>
    </row>
    <row r="49" spans="1:9" x14ac:dyDescent="0.2">
      <c r="A49" s="2" t="s">
        <v>157</v>
      </c>
      <c r="B49" s="2" t="s">
        <v>158</v>
      </c>
      <c r="I49" s="12">
        <f t="shared" si="0"/>
        <v>0</v>
      </c>
    </row>
    <row r="50" spans="1:9" x14ac:dyDescent="0.2">
      <c r="A50" s="2" t="s">
        <v>110</v>
      </c>
      <c r="B50" s="2" t="s">
        <v>111</v>
      </c>
      <c r="E50" s="12">
        <v>569.5</v>
      </c>
      <c r="I50" s="12">
        <f t="shared" si="0"/>
        <v>569.5</v>
      </c>
    </row>
    <row r="51" spans="1:9" x14ac:dyDescent="0.2">
      <c r="A51" s="2" t="s">
        <v>159</v>
      </c>
      <c r="B51" s="2" t="s">
        <v>160</v>
      </c>
      <c r="I51" s="12">
        <f t="shared" si="0"/>
        <v>0</v>
      </c>
    </row>
    <row r="52" spans="1:9" x14ac:dyDescent="0.2">
      <c r="A52" s="2" t="s">
        <v>112</v>
      </c>
      <c r="B52" s="2" t="s">
        <v>113</v>
      </c>
      <c r="I52" s="12">
        <f t="shared" si="0"/>
        <v>0</v>
      </c>
    </row>
    <row r="53" spans="1:9" x14ac:dyDescent="0.2">
      <c r="A53" s="2" t="s">
        <v>114</v>
      </c>
      <c r="B53" s="2" t="s">
        <v>115</v>
      </c>
      <c r="I53" s="12">
        <f t="shared" si="0"/>
        <v>0</v>
      </c>
    </row>
    <row r="54" spans="1:9" x14ac:dyDescent="0.2">
      <c r="A54" s="2" t="s">
        <v>116</v>
      </c>
      <c r="B54" s="2" t="s">
        <v>117</v>
      </c>
      <c r="E54" s="12">
        <v>-0.23</v>
      </c>
      <c r="H54" s="12">
        <v>0</v>
      </c>
      <c r="I54" s="12">
        <f t="shared" si="0"/>
        <v>-0.23</v>
      </c>
    </row>
    <row r="55" spans="1:9" x14ac:dyDescent="0.2">
      <c r="A55" s="2" t="s">
        <v>118</v>
      </c>
      <c r="B55" s="2" t="s">
        <v>119</v>
      </c>
      <c r="E55" s="12">
        <v>1898.29</v>
      </c>
      <c r="I55" s="12">
        <f t="shared" si="0"/>
        <v>1898.29</v>
      </c>
    </row>
    <row r="56" spans="1:9" x14ac:dyDescent="0.2">
      <c r="A56" s="2" t="s">
        <v>161</v>
      </c>
      <c r="B56" s="2" t="s">
        <v>162</v>
      </c>
      <c r="I56" s="12">
        <f t="shared" si="0"/>
        <v>0</v>
      </c>
    </row>
    <row r="57" spans="1:9" x14ac:dyDescent="0.2">
      <c r="A57" s="2" t="s">
        <v>163</v>
      </c>
      <c r="B57" s="2" t="s">
        <v>164</v>
      </c>
      <c r="I57" s="12">
        <f t="shared" si="0"/>
        <v>0</v>
      </c>
    </row>
    <row r="58" spans="1:9" x14ac:dyDescent="0.2">
      <c r="A58" s="2" t="s">
        <v>120</v>
      </c>
      <c r="B58" s="2" t="s">
        <v>121</v>
      </c>
      <c r="I58" s="12">
        <f t="shared" si="0"/>
        <v>0</v>
      </c>
    </row>
    <row r="59" spans="1:9" x14ac:dyDescent="0.2">
      <c r="A59" s="2" t="s">
        <v>122</v>
      </c>
      <c r="B59" s="2" t="s">
        <v>123</v>
      </c>
      <c r="E59" s="12">
        <v>33194.020000000004</v>
      </c>
      <c r="I59" s="12">
        <f t="shared" si="0"/>
        <v>33194.020000000004</v>
      </c>
    </row>
    <row r="60" spans="1:9" x14ac:dyDescent="0.2">
      <c r="B60" s="35" t="s">
        <v>124</v>
      </c>
      <c r="C60" s="45">
        <f t="shared" ref="C60:H60" si="1">SUM(C9:C59)</f>
        <v>21710.350000000002</v>
      </c>
      <c r="D60" s="45">
        <f t="shared" si="1"/>
        <v>71807.650000000009</v>
      </c>
      <c r="E60" s="45">
        <f t="shared" si="1"/>
        <v>908323.64000000013</v>
      </c>
      <c r="F60" s="45">
        <f t="shared" si="1"/>
        <v>6572.6</v>
      </c>
      <c r="G60" s="45">
        <f t="shared" si="1"/>
        <v>99756</v>
      </c>
      <c r="H60" s="45">
        <f t="shared" si="1"/>
        <v>6869976.7300000004</v>
      </c>
      <c r="I60" s="45">
        <f>SUM(C60:H60)</f>
        <v>7978146.9700000007</v>
      </c>
    </row>
    <row r="62" spans="1:9" x14ac:dyDescent="0.2">
      <c r="B62" s="1" t="s">
        <v>125</v>
      </c>
      <c r="C62" s="12">
        <v>0</v>
      </c>
      <c r="D62" s="12">
        <v>0</v>
      </c>
      <c r="E62" s="12">
        <v>3209.43</v>
      </c>
      <c r="F62" s="12">
        <v>0</v>
      </c>
      <c r="G62" s="12">
        <v>4757</v>
      </c>
      <c r="H62" s="12">
        <v>0</v>
      </c>
      <c r="I62" s="12">
        <f>SUM(C62:H62)</f>
        <v>7966.43</v>
      </c>
    </row>
    <row r="63" spans="1:9" x14ac:dyDescent="0.2">
      <c r="C63" s="31"/>
      <c r="D63" s="31"/>
      <c r="E63" s="31"/>
      <c r="F63" s="31"/>
      <c r="G63" s="31"/>
      <c r="H63" s="31"/>
      <c r="I63" s="31"/>
    </row>
    <row r="64" spans="1:9" x14ac:dyDescent="0.2">
      <c r="B64" s="1" t="s">
        <v>126</v>
      </c>
      <c r="C64" s="12">
        <f>SUM(C60:C62)</f>
        <v>21710.350000000002</v>
      </c>
      <c r="D64" s="12">
        <f t="shared" ref="D64:F64" si="2">SUM(D60:D62)</f>
        <v>71807.650000000009</v>
      </c>
      <c r="E64" s="12">
        <f t="shared" si="2"/>
        <v>911533.07000000018</v>
      </c>
      <c r="F64" s="12">
        <f t="shared" si="2"/>
        <v>6572.6</v>
      </c>
      <c r="G64" s="12">
        <f t="shared" ref="G64:H64" si="3">SUM(G60:G62)</f>
        <v>104513</v>
      </c>
      <c r="H64" s="12">
        <f t="shared" si="3"/>
        <v>6869976.7300000004</v>
      </c>
      <c r="I64" s="12">
        <f>SUM(I60:I62)</f>
        <v>7986113.4000000004</v>
      </c>
    </row>
    <row r="66" spans="1:9" ht="13.5" thickBot="1" x14ac:dyDescent="0.25">
      <c r="B66" s="32" t="s">
        <v>127</v>
      </c>
      <c r="C66" s="33">
        <f t="shared" ref="C66:I66" si="4">C8-C64</f>
        <v>-11710.350000000002</v>
      </c>
      <c r="D66" s="33">
        <f t="shared" si="4"/>
        <v>3192.3499999999913</v>
      </c>
      <c r="E66" s="33">
        <f t="shared" si="4"/>
        <v>23728.929999999818</v>
      </c>
      <c r="F66" s="33">
        <f t="shared" si="4"/>
        <v>7427.4</v>
      </c>
      <c r="G66" s="33">
        <f t="shared" si="4"/>
        <v>255487</v>
      </c>
      <c r="H66" s="33">
        <f t="shared" si="4"/>
        <v>1310823.2699999996</v>
      </c>
      <c r="I66" s="33">
        <f t="shared" si="4"/>
        <v>1588948.5999999996</v>
      </c>
    </row>
    <row r="67" spans="1:9" ht="13.5" thickTop="1" x14ac:dyDescent="0.2"/>
    <row r="69" spans="1:9" x14ac:dyDescent="0.2">
      <c r="A69" s="2" t="s">
        <v>147</v>
      </c>
    </row>
    <row r="70" spans="1:9" x14ac:dyDescent="0.2">
      <c r="A70" s="2" t="s">
        <v>148</v>
      </c>
    </row>
  </sheetData>
  <printOptions horizontalCentered="1" gridLines="1"/>
  <pageMargins left="0" right="0" top="0" bottom="0.5" header="0" footer="0"/>
  <pageSetup paperSize="5" scale="90" orientation="landscape" r:id="rId1"/>
  <headerFooter>
    <oddFooter>&amp;CPage &amp;P of &amp;N&amp;R&amp;D&amp;T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ce1a9b3-876c-481d-9ebf-ee1ba0063a5f">
      <Terms xmlns="http://schemas.microsoft.com/office/infopath/2007/PartnerControls"/>
    </lcf76f155ced4ddcb4097134ff3c332f>
    <TaxCatchAll xmlns="13157ccd-cfd1-435b-b54a-77ed15165e2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87E5DA26B159469E5DEDDD8D637077" ma:contentTypeVersion="16" ma:contentTypeDescription="Create a new document." ma:contentTypeScope="" ma:versionID="cc77c552477d64a60ef5675a038820e6">
  <xsd:schema xmlns:xsd="http://www.w3.org/2001/XMLSchema" xmlns:xs="http://www.w3.org/2001/XMLSchema" xmlns:p="http://schemas.microsoft.com/office/2006/metadata/properties" xmlns:ns1="http://schemas.microsoft.com/sharepoint/v3" xmlns:ns2="fce1a9b3-876c-481d-9ebf-ee1ba0063a5f" xmlns:ns3="13157ccd-cfd1-435b-b54a-77ed15165e25" targetNamespace="http://schemas.microsoft.com/office/2006/metadata/properties" ma:root="true" ma:fieldsID="1ed95d37b1f42471679cbf5116ed68bb" ns1:_="" ns2:_="" ns3:_="">
    <xsd:import namespace="http://schemas.microsoft.com/sharepoint/v3"/>
    <xsd:import namespace="fce1a9b3-876c-481d-9ebf-ee1ba0063a5f"/>
    <xsd:import namespace="13157ccd-cfd1-435b-b54a-77ed15165e25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e1a9b3-876c-481d-9ebf-ee1ba0063a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529b43b-f1ef-4cba-aaa1-48c64b82b3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57ccd-cfd1-435b-b54a-77ed15165e2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8ae328f-472d-4dc7-83ab-ab68c397db48}" ma:internalName="TaxCatchAll" ma:showField="CatchAllData" ma:web="13157ccd-cfd1-435b-b54a-77ed1516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F84BE0-A16D-4363-B78D-FEE556D4B7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E28821-41B7-4808-BD18-67C14732E35F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fce1a9b3-876c-481d-9ebf-ee1ba0063a5f"/>
    <ds:schemaRef ds:uri="http://www.w3.org/XML/1998/namespace"/>
    <ds:schemaRef ds:uri="http://schemas.microsoft.com/sharepoint/v3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13157ccd-cfd1-435b-b54a-77ed15165e25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9A5FB96-43D0-48C8-9ED3-D5A837259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e1a9b3-876c-481d-9ebf-ee1ba0063a5f"/>
    <ds:schemaRef ds:uri="13157ccd-cfd1-435b-b54a-77ed15165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#1-FY10-FY22 All Expenditures</vt:lpstr>
      <vt:lpstr>#2-FY10-FY22 Expenditures</vt:lpstr>
      <vt:lpstr>#3-FY22 Detail By Index</vt:lpstr>
      <vt:lpstr>'#3-FY22 Detail By Index'!Print_Titles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Cannamela, Lucy (Budget)</dc:creator>
  <cp:keywords/>
  <dc:description/>
  <cp:lastModifiedBy>Contrata, Ann (Budget)</cp:lastModifiedBy>
  <cp:revision/>
  <cp:lastPrinted>2020-10-28T14:27:58Z</cp:lastPrinted>
  <dcterms:created xsi:type="dcterms:W3CDTF">2016-12-08T15:55:40Z</dcterms:created>
  <dcterms:modified xsi:type="dcterms:W3CDTF">2022-12-05T14:42:25Z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0x0101009F87E5DA26B159469E5DEDDD8D637077</vt:lpwstr>
  </property>
  <property fmtid="{D5CDD505-2E9C-101B-9397-08002B2CF9AE}" pid="3" name="Order">
    <vt:r8>879800</vt:r8>
  </property>
  <property fmtid="{D5CDD505-2E9C-101B-9397-08002B2CF9AE}" pid="4" name="MediaServiceImageTags">
    <vt:lpwstr/>
  </property>
</Properties>
</file>