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2 Working Data/IRA/"/>
    </mc:Choice>
  </mc:AlternateContent>
  <xr:revisionPtr revIDLastSave="0" documentId="13_ncr:1_{FCA97344-F724-44AA-967E-83EE046F0948}" xr6:coauthVersionLast="47" xr6:coauthVersionMax="47" xr10:uidLastSave="{00000000-0000-0000-0000-000000000000}"/>
  <bookViews>
    <workbookView xWindow="28680" yWindow="-120" windowWidth="29040" windowHeight="15840" tabRatio="889" xr2:uid="{00000000-000D-0000-FFFF-FFFF00000000}"/>
  </bookViews>
  <sheets>
    <sheet name="#1-FY10-FY22 All Expenditures" sheetId="13" r:id="rId1"/>
    <sheet name="#2-FY10-FY22 Expenditures" sheetId="3" r:id="rId2"/>
    <sheet name="#3-FY22 Detail By Index" sheetId="19" r:id="rId3"/>
    <sheet name="#4-Personal Services Analysis" sheetId="6" r:id="rId4"/>
  </sheets>
  <definedNames>
    <definedName name="_xlnm.Print_Area" localSheetId="1">'#2-FY10-FY22 Expenditures'!$A$1:$X$16</definedName>
    <definedName name="_xlnm.Print_Titles" localSheetId="0">'#1-FY10-FY22 All Expenditures'!$A:$A,'#1-FY10-FY22 All Expenditures'!$1:$6</definedName>
    <definedName name="_xlnm.Print_Titles" localSheetId="1">'#2-FY10-FY22 Expenditures'!$A:$A,'#2-FY10-FY22 Expenditures'!$1:$6</definedName>
    <definedName name="_xlnm.Print_Titles" localSheetId="2">'#3-FY22 Detail By Index'!$A:$B,'#3-FY22 Detail By Index'!$1:$6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9" l="1"/>
  <c r="D12" i="19"/>
  <c r="D13" i="19"/>
  <c r="D14" i="19"/>
  <c r="D15" i="19"/>
  <c r="D16" i="19"/>
  <c r="D17" i="19"/>
  <c r="D18" i="19"/>
  <c r="D19" i="19"/>
  <c r="D20" i="19"/>
  <c r="D21" i="19"/>
  <c r="D22" i="19"/>
  <c r="C8" i="19"/>
  <c r="U8" i="3"/>
  <c r="T8" i="3"/>
  <c r="S8" i="3"/>
  <c r="O9" i="3"/>
  <c r="O10" i="3" s="1"/>
  <c r="O11" i="3" s="1"/>
  <c r="O11" i="13"/>
  <c r="O12" i="13" s="1"/>
  <c r="O13" i="13" s="1"/>
  <c r="O17" i="13"/>
  <c r="O18" i="13" s="1"/>
  <c r="O19" i="13" s="1"/>
  <c r="N9" i="3"/>
  <c r="N11" i="13"/>
  <c r="N17" i="13"/>
  <c r="N10" i="3" l="1"/>
  <c r="N11" i="3" s="1"/>
  <c r="O21" i="13"/>
  <c r="O22" i="13" s="1"/>
  <c r="O23" i="13" s="1"/>
  <c r="N21" i="13"/>
  <c r="D10" i="19"/>
  <c r="M9" i="3"/>
  <c r="M17" i="13"/>
  <c r="N18" i="13" s="1"/>
  <c r="N19" i="13" s="1"/>
  <c r="M11" i="13"/>
  <c r="N12" i="13" s="1"/>
  <c r="N13" i="13" s="1"/>
  <c r="N22" i="13" l="1"/>
  <c r="N23" i="13" s="1"/>
  <c r="M21" i="13"/>
  <c r="D12" i="6" l="1"/>
  <c r="L11" i="13" l="1"/>
  <c r="M12" i="13" l="1"/>
  <c r="M13" i="13" s="1"/>
  <c r="W9" i="3"/>
  <c r="L9" i="3" l="1"/>
  <c r="M10" i="3" s="1"/>
  <c r="M11" i="3" s="1"/>
  <c r="K9" i="3"/>
  <c r="J9" i="3"/>
  <c r="H9" i="3"/>
  <c r="G9" i="3"/>
  <c r="F9" i="3"/>
  <c r="E9" i="3"/>
  <c r="D9" i="3"/>
  <c r="C9" i="3"/>
  <c r="L17" i="13"/>
  <c r="M18" i="13" l="1"/>
  <c r="M19" i="13" s="1"/>
  <c r="L21" i="13"/>
  <c r="M22" i="13" s="1"/>
  <c r="M23" i="13" s="1"/>
  <c r="I12" i="6" l="1"/>
  <c r="H12" i="6"/>
  <c r="K11" i="13" l="1"/>
  <c r="J11" i="13"/>
  <c r="D11" i="13"/>
  <c r="C11" i="13"/>
  <c r="E17" i="13"/>
  <c r="D17" i="13"/>
  <c r="F17" i="13"/>
  <c r="G17" i="13"/>
  <c r="H17" i="13"/>
  <c r="I17" i="13"/>
  <c r="J17" i="13"/>
  <c r="K17" i="13"/>
  <c r="L18" i="13" s="1"/>
  <c r="L19" i="13" s="1"/>
  <c r="E11" i="13"/>
  <c r="F11" i="13"/>
  <c r="G11" i="13"/>
  <c r="H11" i="13"/>
  <c r="I11" i="13"/>
  <c r="I9" i="3"/>
  <c r="L10" i="3"/>
  <c r="L11" i="3" s="1"/>
  <c r="D25" i="19"/>
  <c r="C23" i="19"/>
  <c r="C27" i="19" s="1"/>
  <c r="C29" i="19" s="1"/>
  <c r="D8" i="19"/>
  <c r="C17" i="13"/>
  <c r="D18" i="13" s="1"/>
  <c r="D19" i="13" s="1"/>
  <c r="R9" i="3"/>
  <c r="E12" i="6"/>
  <c r="C12" i="6"/>
  <c r="J11" i="6"/>
  <c r="F11" i="6"/>
  <c r="X8" i="3"/>
  <c r="Q9" i="3"/>
  <c r="F21" i="13" l="1"/>
  <c r="J21" i="13"/>
  <c r="I12" i="13"/>
  <c r="I13" i="13" s="1"/>
  <c r="I21" i="13"/>
  <c r="G21" i="13"/>
  <c r="E12" i="13"/>
  <c r="E13" i="13" s="1"/>
  <c r="E21" i="13"/>
  <c r="L12" i="13"/>
  <c r="L13" i="13" s="1"/>
  <c r="K21" i="13"/>
  <c r="H21" i="13"/>
  <c r="C21" i="13"/>
  <c r="D21" i="13"/>
  <c r="D12" i="13"/>
  <c r="D13" i="13" s="1"/>
  <c r="X9" i="3"/>
  <c r="G12" i="13"/>
  <c r="G13" i="13" s="1"/>
  <c r="F18" i="13"/>
  <c r="F19" i="13" s="1"/>
  <c r="D23" i="19"/>
  <c r="G10" i="3"/>
  <c r="G11" i="3" s="1"/>
  <c r="I10" i="3"/>
  <c r="I11" i="3" s="1"/>
  <c r="F10" i="3"/>
  <c r="F11" i="3" s="1"/>
  <c r="D10" i="3"/>
  <c r="D11" i="3" s="1"/>
  <c r="K10" i="3"/>
  <c r="K11" i="3" s="1"/>
  <c r="H10" i="3"/>
  <c r="H11" i="3" s="1"/>
  <c r="E10" i="3"/>
  <c r="E11" i="3" s="1"/>
  <c r="I18" i="13"/>
  <c r="I19" i="13" s="1"/>
  <c r="J12" i="6"/>
  <c r="S9" i="3"/>
  <c r="G18" i="13"/>
  <c r="G19" i="13" s="1"/>
  <c r="D29" i="19"/>
  <c r="J10" i="3"/>
  <c r="J11" i="3" s="1"/>
  <c r="K18" i="13"/>
  <c r="K19" i="13" s="1"/>
  <c r="E18" i="13"/>
  <c r="E19" i="13" s="1"/>
  <c r="J18" i="13"/>
  <c r="J19" i="13" s="1"/>
  <c r="H12" i="13"/>
  <c r="H13" i="13" s="1"/>
  <c r="J12" i="13"/>
  <c r="J13" i="13" s="1"/>
  <c r="F12" i="13"/>
  <c r="F13" i="13" s="1"/>
  <c r="H18" i="13"/>
  <c r="H19" i="13" s="1"/>
  <c r="K12" i="13"/>
  <c r="K13" i="13" s="1"/>
  <c r="F12" i="6"/>
  <c r="D27" i="19"/>
  <c r="U9" i="3" l="1"/>
  <c r="T9" i="3"/>
  <c r="D22" i="13"/>
  <c r="D23" i="13" s="1"/>
  <c r="L22" i="13"/>
  <c r="L23" i="13" s="1"/>
  <c r="H22" i="13"/>
  <c r="H23" i="13" s="1"/>
  <c r="E22" i="13"/>
  <c r="E23" i="13" s="1"/>
  <c r="I22" i="13"/>
  <c r="I23" i="13" s="1"/>
  <c r="G22" i="13" l="1"/>
  <c r="G23" i="13" s="1"/>
  <c r="K22" i="13"/>
  <c r="K23" i="13" s="1"/>
  <c r="F22" i="13"/>
  <c r="F23" i="13" s="1"/>
  <c r="J22" i="13"/>
  <c r="J23" i="13" s="1"/>
</calcChain>
</file>

<file path=xl/sharedStrings.xml><?xml version="1.0" encoding="utf-8"?>
<sst xmlns="http://schemas.openxmlformats.org/spreadsheetml/2006/main" count="161" uniqueCount="90">
  <si>
    <t>FY2010</t>
  </si>
  <si>
    <t>FY2011</t>
  </si>
  <si>
    <t>FY2012</t>
  </si>
  <si>
    <t>FY2013</t>
  </si>
  <si>
    <t>FY2014</t>
  </si>
  <si>
    <t>FY2015</t>
  </si>
  <si>
    <t>FY2016</t>
  </si>
  <si>
    <t>Original Budget</t>
  </si>
  <si>
    <t>Over-Time, DPS &amp; OE</t>
  </si>
  <si>
    <t>Actuals</t>
  </si>
  <si>
    <t>Surplus(Deficit)</t>
  </si>
  <si>
    <t>% of Budget Used</t>
  </si>
  <si>
    <t xml:space="preserve">Percentage change </t>
  </si>
  <si>
    <t>Change increase (decrease)</t>
  </si>
  <si>
    <t>PLAN01</t>
  </si>
  <si>
    <t>Institutional Research &amp; Assessment</t>
  </si>
  <si>
    <t>(Over-Time, DPS &amp; OE)</t>
  </si>
  <si>
    <t>Total</t>
  </si>
  <si>
    <t>Total Expenditures</t>
  </si>
  <si>
    <t>Available Balance</t>
  </si>
  <si>
    <t>Educational Supplies</t>
  </si>
  <si>
    <t>Postage</t>
  </si>
  <si>
    <t>Subtotal Expenditures</t>
  </si>
  <si>
    <t>Banner</t>
  </si>
  <si>
    <t>Est. Annual Value</t>
  </si>
  <si>
    <t xml:space="preserve">Salary </t>
  </si>
  <si>
    <t xml:space="preserve"> Occupied </t>
  </si>
  <si>
    <t>Vacancy</t>
  </si>
  <si>
    <t>TOTAL</t>
  </si>
  <si>
    <t>Index</t>
  </si>
  <si>
    <t>Banner Index Name</t>
  </si>
  <si>
    <t xml:space="preserve"> Occupied Positions</t>
  </si>
  <si>
    <t>Vacancies</t>
  </si>
  <si>
    <t>Savings</t>
  </si>
  <si>
    <t>Position Count</t>
  </si>
  <si>
    <t>Count</t>
  </si>
  <si>
    <t>TOTAL Full-Time</t>
  </si>
  <si>
    <t>Adjusted Budget</t>
  </si>
  <si>
    <t>Budget Transfers</t>
  </si>
  <si>
    <t>Personal Services, Over-Time, DPS &amp; OE</t>
  </si>
  <si>
    <t>FY2017</t>
  </si>
  <si>
    <t>Total Over-Time, DPS &amp; OE</t>
  </si>
  <si>
    <t>FY2018</t>
  </si>
  <si>
    <t>FY2019</t>
  </si>
  <si>
    <t>FY2020</t>
  </si>
  <si>
    <t>Other Professional Services</t>
  </si>
  <si>
    <t>Other Services</t>
  </si>
  <si>
    <t>Supplies - Maintenance</t>
  </si>
  <si>
    <t>Facility Services - Other</t>
  </si>
  <si>
    <t>Technology Svcs - Telecomm</t>
  </si>
  <si>
    <t>Less Encumbrances</t>
  </si>
  <si>
    <t>FY20 PLAN01- Transferred from Academic Support to its own division (Institutional Research &amp; Assessment).</t>
  </si>
  <si>
    <t>Total Full-Time</t>
  </si>
  <si>
    <t>Full -Time</t>
  </si>
  <si>
    <t>Grand Total Institutional Research &amp; Assessment</t>
  </si>
  <si>
    <t>FY2021</t>
  </si>
  <si>
    <t xml:space="preserve">Total Institutional Research &amp; Assessment </t>
  </si>
  <si>
    <t>FY2022</t>
  </si>
  <si>
    <t>Banner Index Expense Summary FY10 - FY22</t>
  </si>
  <si>
    <t>G:\General\Web Site Page\FY22 Working Data\Institutional Research &amp; Assessment Exp Data\#1 FY10-FY22 All Expenditures</t>
  </si>
  <si>
    <t>G:\General\Web Site Page\FY22 Working Data\Institutional Research &amp; Assessment Exp Data\#2 FY10-FY22 Expenditures</t>
  </si>
  <si>
    <t>FY2023</t>
  </si>
  <si>
    <t>Increase (Decrease)  FY23 Budget vs.</t>
  </si>
  <si>
    <t>FY22 Original Budget</t>
  </si>
  <si>
    <t>FY2022 Adjusted Budget vs Actual</t>
  </si>
  <si>
    <t>FY22 Expenditures</t>
  </si>
  <si>
    <t>G:\General\Web Site Page\FY22 Working Data\Institutional Research &amp; Assessment Exp Data\#3 FY22 Detail By Index</t>
  </si>
  <si>
    <t>FY22 Full-Time &amp; Permanent Part-Time</t>
  </si>
  <si>
    <t>G:\General\Web Site Page\FY22 Working Data\Institutional Research &amp; Assessment Exp Data\#4 Personal Services Analysis</t>
  </si>
  <si>
    <t>Report as of 09-08-22</t>
  </si>
  <si>
    <t>601400</t>
  </si>
  <si>
    <t>Salaries &amp; Wages Student</t>
  </si>
  <si>
    <t>701302</t>
  </si>
  <si>
    <t>701403</t>
  </si>
  <si>
    <t>701500</t>
  </si>
  <si>
    <t>Dues &amp; Memberships</t>
  </si>
  <si>
    <t>702200</t>
  </si>
  <si>
    <t>705000</t>
  </si>
  <si>
    <t>Travel - InState</t>
  </si>
  <si>
    <t>705100</t>
  </si>
  <si>
    <t>Travel - OutState</t>
  </si>
  <si>
    <t>706300</t>
  </si>
  <si>
    <t>706605</t>
  </si>
  <si>
    <t>707001</t>
  </si>
  <si>
    <t>Hardware Equipment Non-Cap</t>
  </si>
  <si>
    <t>707151</t>
  </si>
  <si>
    <t>707300</t>
  </si>
  <si>
    <t>Supplies - Office</t>
  </si>
  <si>
    <t>707400</t>
  </si>
  <si>
    <t>Thru/including PPE 6/17 - 6/30/22 (check date 7/15/22)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</si>
</sst>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_);\(0\)"/>
  </numFmts>
  <fonts count="8" x14ac:knownFonts="1">
    <font>
      <sz val="8"/>
      <name val="Microsoft Sans Serif"/>
      <family val="2"/>
      <charset val="204"/>
    </font>
    <font>
      <sz val="8"/>
      <name val="Microsoft Sans Serif"/>
      <family val="2"/>
      <charset val="204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b/>
      <sz val="10"/>
      <color theme="1"/>
      <name val="Microsoft Sans Serif"/>
      <family val="2"/>
    </font>
    <font>
      <sz val="10"/>
      <color theme="1"/>
      <name val="Microsoft Sans Serif"/>
      <family val="2"/>
    </font>
    <font>
      <b/>
      <u/>
      <sz val="1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0" xfId="0" applyFont="1" applyFill="1"/>
    <xf numFmtId="5" fontId="3" fillId="0" borderId="0" xfId="0" applyNumberFormat="1" applyFont="1"/>
    <xf numFmtId="5" fontId="3" fillId="0" borderId="6" xfId="0" applyNumberFormat="1" applyFont="1" applyBorder="1"/>
    <xf numFmtId="5" fontId="2" fillId="3" borderId="2" xfId="0" applyNumberFormat="1" applyFont="1" applyFill="1" applyBorder="1"/>
    <xf numFmtId="0" fontId="2" fillId="3" borderId="0" xfId="0" applyFont="1" applyFill="1" applyBorder="1"/>
    <xf numFmtId="0" fontId="2" fillId="5" borderId="0" xfId="0" applyFont="1" applyFill="1"/>
    <xf numFmtId="0" fontId="2" fillId="0" borderId="0" xfId="0" applyNumberFormat="1" applyFont="1" applyAlignment="1">
      <alignment horizontal="right"/>
    </xf>
    <xf numFmtId="0" fontId="3" fillId="5" borderId="0" xfId="0" applyFont="1" applyFill="1"/>
    <xf numFmtId="0" fontId="2" fillId="0" borderId="1" xfId="2" applyNumberFormat="1" applyFont="1" applyFill="1" applyBorder="1" applyAlignment="1">
      <alignment horizontal="center"/>
    </xf>
    <xf numFmtId="0" fontId="2" fillId="0" borderId="6" xfId="2" applyNumberFormat="1" applyFont="1" applyFill="1" applyBorder="1" applyAlignment="1">
      <alignment horizontal="center"/>
    </xf>
    <xf numFmtId="5" fontId="3" fillId="0" borderId="1" xfId="0" applyNumberFormat="1" applyFont="1" applyBorder="1"/>
    <xf numFmtId="5" fontId="3" fillId="0" borderId="0" xfId="0" applyNumberFormat="1" applyFont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5" fontId="2" fillId="0" borderId="2" xfId="0" applyNumberFormat="1" applyFont="1" applyFill="1" applyBorder="1"/>
    <xf numFmtId="5" fontId="2" fillId="0" borderId="0" xfId="0" applyNumberFormat="1" applyFont="1" applyFill="1"/>
    <xf numFmtId="0" fontId="3" fillId="0" borderId="0" xfId="0" applyNumberFormat="1" applyFont="1"/>
    <xf numFmtId="5" fontId="3" fillId="0" borderId="0" xfId="0" applyNumberFormat="1" applyFont="1" applyFill="1"/>
    <xf numFmtId="0" fontId="2" fillId="2" borderId="2" xfId="0" applyFont="1" applyFill="1" applyBorder="1" applyAlignment="1">
      <alignment horizontal="right"/>
    </xf>
    <xf numFmtId="5" fontId="2" fillId="2" borderId="2" xfId="0" applyNumberFormat="1" applyFont="1" applyFill="1" applyBorder="1"/>
    <xf numFmtId="10" fontId="3" fillId="0" borderId="0" xfId="1" applyNumberFormat="1" applyFont="1"/>
    <xf numFmtId="10" fontId="3" fillId="0" borderId="0" xfId="1" applyNumberFormat="1" applyFont="1" applyFill="1"/>
    <xf numFmtId="0" fontId="2" fillId="0" borderId="0" xfId="0" applyFont="1" applyFill="1"/>
    <xf numFmtId="0" fontId="3" fillId="0" borderId="0" xfId="0" applyFont="1" applyFill="1"/>
    <xf numFmtId="0" fontId="2" fillId="0" borderId="3" xfId="2" applyNumberFormat="1" applyFont="1" applyFill="1" applyBorder="1" applyAlignment="1">
      <alignment horizontal="center"/>
    </xf>
    <xf numFmtId="0" fontId="5" fillId="4" borderId="1" xfId="2" applyNumberFormat="1" applyFont="1" applyFill="1" applyBorder="1" applyAlignment="1">
      <alignment horizontal="center"/>
    </xf>
    <xf numFmtId="0" fontId="2" fillId="0" borderId="1" xfId="2" applyNumberFormat="1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 wrapText="1"/>
    </xf>
    <xf numFmtId="0" fontId="2" fillId="0" borderId="4" xfId="2" applyFont="1" applyFill="1" applyBorder="1" applyAlignment="1">
      <alignment horizontal="center" wrapText="1"/>
    </xf>
    <xf numFmtId="0" fontId="2" fillId="0" borderId="5" xfId="2" applyNumberFormat="1" applyFont="1" applyFill="1" applyBorder="1" applyAlignment="1">
      <alignment horizontal="center"/>
    </xf>
    <xf numFmtId="0" fontId="5" fillId="4" borderId="6" xfId="2" applyNumberFormat="1" applyFont="1" applyFill="1" applyBorder="1" applyAlignment="1">
      <alignment horizontal="center"/>
    </xf>
    <xf numFmtId="0" fontId="2" fillId="0" borderId="6" xfId="2" applyNumberFormat="1" applyFont="1" applyFill="1" applyBorder="1" applyAlignment="1">
      <alignment horizontal="center" wrapText="1"/>
    </xf>
    <xf numFmtId="0" fontId="2" fillId="0" borderId="7" xfId="2" applyNumberFormat="1" applyFont="1" applyFill="1" applyBorder="1" applyAlignment="1">
      <alignment horizontal="center" wrapText="1"/>
    </xf>
    <xf numFmtId="0" fontId="5" fillId="4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5" fontId="6" fillId="4" borderId="0" xfId="0" applyNumberFormat="1" applyFont="1" applyFill="1"/>
    <xf numFmtId="5" fontId="3" fillId="0" borderId="0" xfId="0" applyNumberFormat="1" applyFont="1" applyFill="1" applyAlignment="1">
      <alignment horizontal="right"/>
    </xf>
    <xf numFmtId="10" fontId="3" fillId="0" borderId="0" xfId="0" applyNumberFormat="1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5" fontId="2" fillId="0" borderId="2" xfId="0" applyNumberFormat="1" applyFont="1" applyBorder="1"/>
    <xf numFmtId="5" fontId="5" fillId="4" borderId="2" xfId="0" applyNumberFormat="1" applyFont="1" applyFill="1" applyBorder="1"/>
    <xf numFmtId="5" fontId="6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10" fontId="6" fillId="0" borderId="0" xfId="1" applyNumberFormat="1" applyFont="1" applyFill="1"/>
    <xf numFmtId="5" fontId="5" fillId="0" borderId="0" xfId="0" applyNumberFormat="1" applyFont="1" applyFill="1"/>
    <xf numFmtId="0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2" fillId="0" borderId="0" xfId="0" applyNumberFormat="1" applyFont="1" applyFill="1" applyAlignment="1" applyProtection="1">
      <alignment horizontal="left"/>
      <protection locked="0"/>
    </xf>
    <xf numFmtId="0" fontId="2" fillId="6" borderId="0" xfId="0" applyNumberFormat="1" applyFont="1" applyFill="1" applyProtection="1">
      <protection locked="0"/>
    </xf>
    <xf numFmtId="0" fontId="3" fillId="0" borderId="0" xfId="3" applyNumberFormat="1" applyFont="1" applyFill="1" applyProtection="1"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5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5" fontId="7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37" fontId="3" fillId="0" borderId="0" xfId="0" applyNumberFormat="1" applyFont="1" applyFill="1"/>
    <xf numFmtId="37" fontId="3" fillId="0" borderId="0" xfId="0" applyNumberFormat="1" applyFont="1"/>
    <xf numFmtId="0" fontId="2" fillId="6" borderId="0" xfId="0" applyNumberFormat="1" applyFont="1" applyFill="1" applyAlignment="1" applyProtection="1">
      <alignment horizontal="center"/>
      <protection locked="0"/>
    </xf>
    <xf numFmtId="5" fontId="3" fillId="0" borderId="2" xfId="0" applyNumberFormat="1" applyFont="1" applyBorder="1"/>
    <xf numFmtId="37" fontId="3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0" xfId="0" applyNumberFormat="1" applyFont="1" applyAlignment="1">
      <alignment horizontal="center"/>
    </xf>
  </cellXfs>
  <cellStyles count="4">
    <cellStyle name="Normal" xfId="0" builtinId="0"/>
    <cellStyle name="Normal 10" xfId="3" xr:uid="{D9DFCF07-6BDF-46E9-9404-BDD8E438ED5E}"/>
    <cellStyle name="Normal 3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zoomScaleNormal="100" workbookViewId="0"/>
  </sheetViews>
  <sheetFormatPr defaultColWidth="9.1640625" defaultRowHeight="12.75" outlineLevelCol="1" x14ac:dyDescent="0.2"/>
  <cols>
    <col min="1" max="1" width="12.5" style="2" customWidth="1"/>
    <col min="2" max="2" width="63.5" style="2" bestFit="1" customWidth="1"/>
    <col min="3" max="4" width="13" style="2" hidden="1" customWidth="1" outlineLevel="1"/>
    <col min="5" max="5" width="13" style="2" bestFit="1" customWidth="1" collapsed="1"/>
    <col min="6" max="12" width="13" style="2" bestFit="1" customWidth="1"/>
    <col min="13" max="15" width="13.1640625" style="2" customWidth="1"/>
    <col min="16" max="16384" width="9.1640625" style="2"/>
  </cols>
  <sheetData>
    <row r="1" spans="1:15" x14ac:dyDescent="0.2">
      <c r="A1" s="1" t="s">
        <v>58</v>
      </c>
    </row>
    <row r="2" spans="1:15" x14ac:dyDescent="0.2">
      <c r="A2" s="8" t="s">
        <v>15</v>
      </c>
      <c r="B2" s="10"/>
      <c r="E2" s="26"/>
      <c r="F2" s="27"/>
      <c r="G2" s="27"/>
      <c r="H2" s="26"/>
    </row>
    <row r="3" spans="1:15" x14ac:dyDescent="0.2">
      <c r="A3" s="1" t="s">
        <v>39</v>
      </c>
      <c r="E3" s="27"/>
      <c r="F3" s="27"/>
      <c r="G3" s="27"/>
    </row>
    <row r="4" spans="1:15" x14ac:dyDescent="0.2">
      <c r="A4" s="1"/>
      <c r="I4" s="27"/>
    </row>
    <row r="5" spans="1:15" ht="24" customHeight="1" x14ac:dyDescent="0.2">
      <c r="B5" s="1"/>
      <c r="C5" s="11" t="s">
        <v>0</v>
      </c>
      <c r="D5" s="11" t="s">
        <v>1</v>
      </c>
      <c r="E5" s="11" t="s">
        <v>2</v>
      </c>
      <c r="F5" s="11" t="s">
        <v>3</v>
      </c>
      <c r="G5" s="11" t="s">
        <v>4</v>
      </c>
      <c r="H5" s="11" t="s">
        <v>5</v>
      </c>
      <c r="I5" s="11" t="s">
        <v>6</v>
      </c>
      <c r="J5" s="11" t="s">
        <v>40</v>
      </c>
      <c r="K5" s="11" t="s">
        <v>42</v>
      </c>
      <c r="L5" s="11" t="s">
        <v>43</v>
      </c>
      <c r="M5" s="11" t="s">
        <v>44</v>
      </c>
      <c r="N5" s="11" t="s">
        <v>55</v>
      </c>
      <c r="O5" s="11" t="s">
        <v>57</v>
      </c>
    </row>
    <row r="6" spans="1:15" ht="18" customHeight="1" x14ac:dyDescent="0.2">
      <c r="B6" s="1"/>
      <c r="C6" s="12" t="s">
        <v>9</v>
      </c>
      <c r="D6" s="12" t="s">
        <v>9</v>
      </c>
      <c r="E6" s="12" t="s">
        <v>9</v>
      </c>
      <c r="F6" s="12" t="s">
        <v>9</v>
      </c>
      <c r="G6" s="12" t="s">
        <v>9</v>
      </c>
      <c r="H6" s="12" t="s">
        <v>9</v>
      </c>
      <c r="I6" s="12" t="s">
        <v>9</v>
      </c>
      <c r="J6" s="12" t="s">
        <v>9</v>
      </c>
      <c r="K6" s="12" t="s">
        <v>9</v>
      </c>
      <c r="L6" s="12" t="s">
        <v>9</v>
      </c>
      <c r="M6" s="12" t="s">
        <v>9</v>
      </c>
      <c r="N6" s="12" t="s">
        <v>9</v>
      </c>
      <c r="O6" s="12" t="s">
        <v>9</v>
      </c>
    </row>
    <row r="7" spans="1:15" ht="18" customHeight="1" x14ac:dyDescent="0.2">
      <c r="B7" s="1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">
      <c r="B8" s="1" t="s">
        <v>15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x14ac:dyDescent="0.2">
      <c r="A9" s="1" t="s">
        <v>53</v>
      </c>
      <c r="B9" s="1"/>
      <c r="C9" s="17"/>
      <c r="D9" s="17"/>
      <c r="E9" s="17"/>
      <c r="F9" s="17"/>
      <c r="G9" s="17"/>
      <c r="H9" s="17"/>
      <c r="I9" s="17"/>
    </row>
    <row r="10" spans="1:15" ht="12" customHeight="1" x14ac:dyDescent="0.2">
      <c r="A10" s="20" t="s">
        <v>14</v>
      </c>
      <c r="B10" s="20" t="s">
        <v>15</v>
      </c>
      <c r="C10" s="4">
        <v>305047.01</v>
      </c>
      <c r="D10" s="4">
        <v>299138.49</v>
      </c>
      <c r="E10" s="4">
        <v>314889.78000000003</v>
      </c>
      <c r="F10" s="4">
        <v>312503.51</v>
      </c>
      <c r="G10" s="4">
        <v>327018.55</v>
      </c>
      <c r="H10" s="4">
        <v>340850.02</v>
      </c>
      <c r="I10" s="4">
        <v>356465.35000000003</v>
      </c>
      <c r="J10" s="4">
        <v>348277.35</v>
      </c>
      <c r="K10" s="4">
        <v>350722.1</v>
      </c>
      <c r="L10" s="4">
        <v>391173.1</v>
      </c>
      <c r="M10" s="21">
        <v>381148.98</v>
      </c>
      <c r="N10" s="21">
        <v>398028.32</v>
      </c>
      <c r="O10" s="21">
        <v>492082.44</v>
      </c>
    </row>
    <row r="11" spans="1:15" ht="13.5" thickBot="1" x14ac:dyDescent="0.25">
      <c r="B11" s="22" t="s">
        <v>52</v>
      </c>
      <c r="C11" s="23">
        <f t="shared" ref="C11:M11" si="0">SUM(C10:C10)</f>
        <v>305047.01</v>
      </c>
      <c r="D11" s="23">
        <f t="shared" si="0"/>
        <v>299138.49</v>
      </c>
      <c r="E11" s="23">
        <f t="shared" si="0"/>
        <v>314889.78000000003</v>
      </c>
      <c r="F11" s="23">
        <f t="shared" si="0"/>
        <v>312503.51</v>
      </c>
      <c r="G11" s="23">
        <f t="shared" si="0"/>
        <v>327018.55</v>
      </c>
      <c r="H11" s="23">
        <f t="shared" si="0"/>
        <v>340850.02</v>
      </c>
      <c r="I11" s="23">
        <f t="shared" si="0"/>
        <v>356465.35000000003</v>
      </c>
      <c r="J11" s="23">
        <f t="shared" si="0"/>
        <v>348277.35</v>
      </c>
      <c r="K11" s="23">
        <f t="shared" si="0"/>
        <v>350722.1</v>
      </c>
      <c r="L11" s="23">
        <f t="shared" si="0"/>
        <v>391173.1</v>
      </c>
      <c r="M11" s="23">
        <f t="shared" si="0"/>
        <v>381148.98</v>
      </c>
      <c r="N11" s="23">
        <f t="shared" ref="N11:O11" si="1">SUM(N10:N10)</f>
        <v>398028.32</v>
      </c>
      <c r="O11" s="23">
        <f t="shared" si="1"/>
        <v>492082.44</v>
      </c>
    </row>
    <row r="12" spans="1:15" ht="13.5" thickTop="1" x14ac:dyDescent="0.2">
      <c r="B12" s="20" t="s">
        <v>13</v>
      </c>
      <c r="D12" s="21">
        <f>D11-C11</f>
        <v>-5908.5200000000186</v>
      </c>
      <c r="E12" s="21">
        <f t="shared" ref="E12:O12" si="2">E11-D11</f>
        <v>15751.290000000037</v>
      </c>
      <c r="F12" s="21">
        <f t="shared" si="2"/>
        <v>-2386.2700000000186</v>
      </c>
      <c r="G12" s="21">
        <f t="shared" si="2"/>
        <v>14515.039999999979</v>
      </c>
      <c r="H12" s="21">
        <f t="shared" si="2"/>
        <v>13831.47000000003</v>
      </c>
      <c r="I12" s="21">
        <f t="shared" si="2"/>
        <v>15615.330000000016</v>
      </c>
      <c r="J12" s="21">
        <f t="shared" si="2"/>
        <v>-8188.0000000000582</v>
      </c>
      <c r="K12" s="21">
        <f t="shared" si="2"/>
        <v>2444.75</v>
      </c>
      <c r="L12" s="21">
        <f t="shared" si="2"/>
        <v>40451</v>
      </c>
      <c r="M12" s="21">
        <f t="shared" si="2"/>
        <v>-10024.119999999995</v>
      </c>
      <c r="N12" s="21">
        <f t="shared" si="2"/>
        <v>16879.340000000026</v>
      </c>
      <c r="O12" s="21">
        <f t="shared" si="2"/>
        <v>94054.12</v>
      </c>
    </row>
    <row r="13" spans="1:15" x14ac:dyDescent="0.2">
      <c r="B13" s="20" t="s">
        <v>12</v>
      </c>
      <c r="D13" s="24">
        <f>D12/C11</f>
        <v>-1.9369211322543427E-2</v>
      </c>
      <c r="E13" s="24">
        <f t="shared" ref="E13:O13" si="3">E12/D11</f>
        <v>5.2655510830451932E-2</v>
      </c>
      <c r="F13" s="24">
        <f t="shared" si="3"/>
        <v>-7.5781119349126493E-3</v>
      </c>
      <c r="G13" s="24">
        <f t="shared" si="3"/>
        <v>4.6447606300485965E-2</v>
      </c>
      <c r="H13" s="24">
        <f t="shared" si="3"/>
        <v>4.2295674052741136E-2</v>
      </c>
      <c r="I13" s="24">
        <f t="shared" si="3"/>
        <v>4.5812906216053662E-2</v>
      </c>
      <c r="J13" s="24">
        <f t="shared" si="3"/>
        <v>-2.2969974501028102E-2</v>
      </c>
      <c r="K13" s="24">
        <f t="shared" si="3"/>
        <v>7.0195492184605178E-3</v>
      </c>
      <c r="L13" s="24">
        <f t="shared" si="3"/>
        <v>0.11533633038807649</v>
      </c>
      <c r="M13" s="24">
        <f t="shared" si="3"/>
        <v>-2.5625790730497561E-2</v>
      </c>
      <c r="N13" s="24">
        <f t="shared" si="3"/>
        <v>4.4285413016191273E-2</v>
      </c>
      <c r="O13" s="24">
        <f t="shared" si="3"/>
        <v>0.23630007030655506</v>
      </c>
    </row>
    <row r="14" spans="1:15" x14ac:dyDescent="0.2">
      <c r="B14" s="20"/>
      <c r="D14" s="24"/>
      <c r="E14" s="24"/>
      <c r="F14" s="24"/>
      <c r="G14" s="24"/>
      <c r="H14" s="24"/>
      <c r="I14" s="25"/>
    </row>
    <row r="15" spans="1:15" x14ac:dyDescent="0.2">
      <c r="A15" s="1" t="s">
        <v>8</v>
      </c>
      <c r="B15" s="1"/>
      <c r="C15" s="17"/>
      <c r="D15" s="17"/>
      <c r="E15" s="17"/>
      <c r="F15" s="17"/>
      <c r="G15" s="17"/>
      <c r="H15" s="17"/>
      <c r="I15" s="17"/>
    </row>
    <row r="16" spans="1:15" x14ac:dyDescent="0.2">
      <c r="A16" s="20" t="s">
        <v>14</v>
      </c>
      <c r="B16" s="20" t="s">
        <v>15</v>
      </c>
      <c r="C16" s="4">
        <v>40952.339999999997</v>
      </c>
      <c r="D16" s="4">
        <v>42129.549999999988</v>
      </c>
      <c r="E16" s="4">
        <v>42168.56</v>
      </c>
      <c r="F16" s="4">
        <v>38718.78</v>
      </c>
      <c r="G16" s="4">
        <v>36983.530000000013</v>
      </c>
      <c r="H16" s="4">
        <v>37885.81</v>
      </c>
      <c r="I16" s="21">
        <v>22260.68</v>
      </c>
      <c r="J16" s="21">
        <v>29960.27</v>
      </c>
      <c r="K16" s="21">
        <v>38008.15</v>
      </c>
      <c r="L16" s="21">
        <v>40069.58</v>
      </c>
      <c r="M16" s="21">
        <v>47580.9</v>
      </c>
      <c r="N16" s="21">
        <v>15452.140000000001</v>
      </c>
      <c r="O16" s="21">
        <v>31039.599999999999</v>
      </c>
    </row>
    <row r="17" spans="1:15" ht="13.5" thickBot="1" x14ac:dyDescent="0.25">
      <c r="B17" s="22" t="s">
        <v>41</v>
      </c>
      <c r="C17" s="23">
        <f t="shared" ref="C17:M17" si="4">SUM(C16:C16)</f>
        <v>40952.339999999997</v>
      </c>
      <c r="D17" s="23">
        <f t="shared" si="4"/>
        <v>42129.549999999988</v>
      </c>
      <c r="E17" s="23">
        <f t="shared" si="4"/>
        <v>42168.56</v>
      </c>
      <c r="F17" s="23">
        <f t="shared" si="4"/>
        <v>38718.78</v>
      </c>
      <c r="G17" s="23">
        <f t="shared" si="4"/>
        <v>36983.530000000013</v>
      </c>
      <c r="H17" s="23">
        <f t="shared" si="4"/>
        <v>37885.81</v>
      </c>
      <c r="I17" s="23">
        <f t="shared" si="4"/>
        <v>22260.68</v>
      </c>
      <c r="J17" s="23">
        <f t="shared" si="4"/>
        <v>29960.27</v>
      </c>
      <c r="K17" s="23">
        <f t="shared" si="4"/>
        <v>38008.15</v>
      </c>
      <c r="L17" s="23">
        <f t="shared" si="4"/>
        <v>40069.58</v>
      </c>
      <c r="M17" s="23">
        <f t="shared" si="4"/>
        <v>47580.9</v>
      </c>
      <c r="N17" s="23">
        <f t="shared" ref="N17:O17" si="5">SUM(N16:N16)</f>
        <v>15452.140000000001</v>
      </c>
      <c r="O17" s="23">
        <f t="shared" si="5"/>
        <v>31039.599999999999</v>
      </c>
    </row>
    <row r="18" spans="1:15" ht="13.5" thickTop="1" x14ac:dyDescent="0.2">
      <c r="B18" s="20" t="s">
        <v>13</v>
      </c>
      <c r="D18" s="21">
        <f>D17-C17</f>
        <v>1177.2099999999919</v>
      </c>
      <c r="E18" s="21">
        <f t="shared" ref="E18:O18" si="6">E17-D17</f>
        <v>39.010000000009313</v>
      </c>
      <c r="F18" s="21">
        <f t="shared" si="6"/>
        <v>-3449.7799999999988</v>
      </c>
      <c r="G18" s="21">
        <f t="shared" si="6"/>
        <v>-1735.2499999999854</v>
      </c>
      <c r="H18" s="21">
        <f t="shared" si="6"/>
        <v>902.27999999998428</v>
      </c>
      <c r="I18" s="21">
        <f t="shared" si="6"/>
        <v>-15625.129999999997</v>
      </c>
      <c r="J18" s="21">
        <f t="shared" si="6"/>
        <v>7699.59</v>
      </c>
      <c r="K18" s="21">
        <f t="shared" si="6"/>
        <v>8047.880000000001</v>
      </c>
      <c r="L18" s="21">
        <f t="shared" si="6"/>
        <v>2061.4300000000003</v>
      </c>
      <c r="M18" s="21">
        <f t="shared" si="6"/>
        <v>7511.32</v>
      </c>
      <c r="N18" s="21">
        <f t="shared" si="6"/>
        <v>-32128.760000000002</v>
      </c>
      <c r="O18" s="21">
        <f t="shared" si="6"/>
        <v>15587.459999999997</v>
      </c>
    </row>
    <row r="19" spans="1:15" x14ac:dyDescent="0.2">
      <c r="B19" s="20" t="s">
        <v>12</v>
      </c>
      <c r="D19" s="24">
        <f>D18/C17</f>
        <v>2.8745854327249479E-2</v>
      </c>
      <c r="E19" s="24">
        <f t="shared" ref="E19:O19" si="7">E18/D17</f>
        <v>9.2595339850554592E-4</v>
      </c>
      <c r="F19" s="24">
        <f t="shared" si="7"/>
        <v>-8.1809291092700326E-2</v>
      </c>
      <c r="G19" s="24">
        <f t="shared" si="7"/>
        <v>-4.4816753007196647E-2</v>
      </c>
      <c r="H19" s="24">
        <f t="shared" si="7"/>
        <v>2.4396805821401687E-2</v>
      </c>
      <c r="I19" s="24">
        <f t="shared" si="7"/>
        <v>-0.4124269746377337</v>
      </c>
      <c r="J19" s="24">
        <f t="shared" si="7"/>
        <v>0.34588296494087334</v>
      </c>
      <c r="K19" s="24">
        <f t="shared" si="7"/>
        <v>0.2686184069769732</v>
      </c>
      <c r="L19" s="24">
        <f t="shared" si="7"/>
        <v>5.4236525587275368E-2</v>
      </c>
      <c r="M19" s="24">
        <f t="shared" si="7"/>
        <v>0.18745691868993883</v>
      </c>
      <c r="N19" s="24">
        <f t="shared" si="7"/>
        <v>-0.67524489868833926</v>
      </c>
      <c r="O19" s="24">
        <f t="shared" si="7"/>
        <v>1.0087573630578028</v>
      </c>
    </row>
    <row r="20" spans="1:15" x14ac:dyDescent="0.2">
      <c r="B20" s="20"/>
      <c r="D20" s="24"/>
      <c r="E20" s="24"/>
      <c r="F20" s="24"/>
      <c r="G20" s="24"/>
      <c r="H20" s="24"/>
      <c r="I20" s="25"/>
      <c r="J20" s="25"/>
      <c r="K20" s="25"/>
    </row>
    <row r="21" spans="1:15" ht="13.5" thickBot="1" x14ac:dyDescent="0.25">
      <c r="B21" s="22" t="s">
        <v>54</v>
      </c>
      <c r="C21" s="23">
        <f t="shared" ref="C21:M21" si="8">C11+C17</f>
        <v>345999.35</v>
      </c>
      <c r="D21" s="23">
        <f t="shared" si="8"/>
        <v>341268.04</v>
      </c>
      <c r="E21" s="23">
        <f t="shared" si="8"/>
        <v>357058.34</v>
      </c>
      <c r="F21" s="23">
        <f t="shared" si="8"/>
        <v>351222.29000000004</v>
      </c>
      <c r="G21" s="23">
        <f t="shared" si="8"/>
        <v>364002.08</v>
      </c>
      <c r="H21" s="23">
        <f t="shared" si="8"/>
        <v>378735.83</v>
      </c>
      <c r="I21" s="23">
        <f t="shared" si="8"/>
        <v>378726.03</v>
      </c>
      <c r="J21" s="23">
        <f t="shared" si="8"/>
        <v>378237.62</v>
      </c>
      <c r="K21" s="23">
        <f t="shared" si="8"/>
        <v>388730.25</v>
      </c>
      <c r="L21" s="23">
        <f t="shared" si="8"/>
        <v>431242.68</v>
      </c>
      <c r="M21" s="23">
        <f t="shared" si="8"/>
        <v>428729.88</v>
      </c>
      <c r="N21" s="23">
        <f t="shared" ref="N21:O21" si="9">N11+N17</f>
        <v>413480.46</v>
      </c>
      <c r="O21" s="23">
        <f t="shared" si="9"/>
        <v>523122.04</v>
      </c>
    </row>
    <row r="22" spans="1:15" ht="13.5" thickTop="1" x14ac:dyDescent="0.2">
      <c r="B22" s="20" t="s">
        <v>13</v>
      </c>
      <c r="C22" s="19"/>
      <c r="D22" s="21">
        <f>D21-C21</f>
        <v>-4731.3099999999977</v>
      </c>
      <c r="E22" s="21">
        <f t="shared" ref="E22:O22" si="10">E21-D21</f>
        <v>15790.300000000047</v>
      </c>
      <c r="F22" s="21">
        <f t="shared" si="10"/>
        <v>-5836.0499999999884</v>
      </c>
      <c r="G22" s="21">
        <f t="shared" si="10"/>
        <v>12779.789999999979</v>
      </c>
      <c r="H22" s="21">
        <f t="shared" si="10"/>
        <v>14733.75</v>
      </c>
      <c r="I22" s="21">
        <f t="shared" si="10"/>
        <v>-9.7999999999883585</v>
      </c>
      <c r="J22" s="21">
        <f t="shared" si="10"/>
        <v>-488.4100000000326</v>
      </c>
      <c r="K22" s="21">
        <f t="shared" si="10"/>
        <v>10492.630000000005</v>
      </c>
      <c r="L22" s="21">
        <f t="shared" si="10"/>
        <v>42512.429999999993</v>
      </c>
      <c r="M22" s="21">
        <f t="shared" si="10"/>
        <v>-2512.7999999999884</v>
      </c>
      <c r="N22" s="21">
        <f t="shared" si="10"/>
        <v>-15249.419999999984</v>
      </c>
      <c r="O22" s="21">
        <f t="shared" si="10"/>
        <v>109641.57999999996</v>
      </c>
    </row>
    <row r="23" spans="1:15" x14ac:dyDescent="0.2">
      <c r="B23" s="20" t="s">
        <v>12</v>
      </c>
      <c r="C23" s="19"/>
      <c r="D23" s="24">
        <f>D22/C21</f>
        <v>-1.3674332047155574E-2</v>
      </c>
      <c r="E23" s="24">
        <f t="shared" ref="E23:O23" si="11">E22/D21</f>
        <v>4.6269495379643658E-2</v>
      </c>
      <c r="F23" s="24">
        <f t="shared" si="11"/>
        <v>-1.6344807966115531E-2</v>
      </c>
      <c r="G23" s="24">
        <f t="shared" si="11"/>
        <v>3.638661430059003E-2</v>
      </c>
      <c r="H23" s="24">
        <f t="shared" si="11"/>
        <v>4.0477103867098782E-2</v>
      </c>
      <c r="I23" s="24">
        <f t="shared" si="11"/>
        <v>-2.587555552900384E-5</v>
      </c>
      <c r="J23" s="24">
        <f t="shared" si="11"/>
        <v>-1.2896129690373606E-3</v>
      </c>
      <c r="K23" s="24">
        <f t="shared" si="11"/>
        <v>2.7740841854916508E-2</v>
      </c>
      <c r="L23" s="24">
        <f t="shared" si="11"/>
        <v>0.1093622891452363</v>
      </c>
      <c r="M23" s="24">
        <f t="shared" si="11"/>
        <v>-5.8268815136757529E-3</v>
      </c>
      <c r="N23" s="24">
        <f t="shared" si="11"/>
        <v>-3.5568829492360045E-2</v>
      </c>
      <c r="O23" s="24">
        <f t="shared" si="11"/>
        <v>0.2651675002973537</v>
      </c>
    </row>
    <row r="24" spans="1:15" x14ac:dyDescent="0.2">
      <c r="B24" s="1"/>
      <c r="C24" s="19"/>
      <c r="D24" s="24"/>
      <c r="E24" s="24"/>
      <c r="F24" s="24"/>
      <c r="G24" s="24"/>
      <c r="H24" s="24"/>
      <c r="I24" s="25"/>
    </row>
    <row r="25" spans="1:15" x14ac:dyDescent="0.2">
      <c r="B25" s="1"/>
      <c r="C25" s="19"/>
      <c r="D25" s="24"/>
      <c r="E25" s="24"/>
      <c r="F25" s="24"/>
      <c r="G25" s="24"/>
      <c r="H25" s="24"/>
      <c r="I25" s="25"/>
    </row>
    <row r="26" spans="1:15" x14ac:dyDescent="0.2">
      <c r="A26" s="51">
        <v>-1</v>
      </c>
      <c r="B26" s="50" t="s">
        <v>51</v>
      </c>
      <c r="C26" s="19"/>
      <c r="D26" s="24"/>
      <c r="E26" s="24"/>
      <c r="F26" s="24"/>
      <c r="G26" s="24"/>
      <c r="H26" s="24"/>
      <c r="I26" s="25"/>
    </row>
    <row r="27" spans="1:15" x14ac:dyDescent="0.2">
      <c r="A27" s="51"/>
      <c r="B27" s="50"/>
      <c r="C27" s="19"/>
      <c r="D27" s="24"/>
      <c r="E27" s="24"/>
      <c r="F27" s="24"/>
      <c r="G27" s="24"/>
      <c r="H27" s="24"/>
      <c r="I27" s="25"/>
    </row>
    <row r="28" spans="1:15" x14ac:dyDescent="0.2">
      <c r="A28" s="2" t="s">
        <v>59</v>
      </c>
    </row>
    <row r="29" spans="1:15" x14ac:dyDescent="0.2">
      <c r="A29" s="2" t="s">
        <v>69</v>
      </c>
    </row>
  </sheetData>
  <phoneticPr fontId="0" type="noConversion"/>
  <printOptions horizontalCentered="1" gridLines="1"/>
  <pageMargins left="0" right="0" top="0" bottom="0.75" header="0" footer="0"/>
  <pageSetup paperSize="5" fitToHeight="0" orientation="landscape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7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" sqref="C1:D1048576"/>
    </sheetView>
  </sheetViews>
  <sheetFormatPr defaultColWidth="9.1640625" defaultRowHeight="12.75" outlineLevelCol="1" x14ac:dyDescent="0.2"/>
  <cols>
    <col min="1" max="1" width="11" style="2" customWidth="1"/>
    <col min="2" max="2" width="73" style="2" customWidth="1"/>
    <col min="3" max="4" width="15.33203125" style="2" hidden="1" customWidth="1" outlineLevel="1"/>
    <col min="5" max="5" width="15.33203125" style="2" customWidth="1" collapsed="1"/>
    <col min="6" max="7" width="15.33203125" style="2" customWidth="1"/>
    <col min="8" max="8" width="17.1640625" style="2" customWidth="1"/>
    <col min="9" max="9" width="15.33203125" style="2" customWidth="1"/>
    <col min="10" max="10" width="13.6640625" style="2" customWidth="1"/>
    <col min="11" max="11" width="12.6640625" style="2" customWidth="1"/>
    <col min="12" max="12" width="12" style="2" customWidth="1"/>
    <col min="13" max="14" width="11.5" style="2" bestFit="1" customWidth="1"/>
    <col min="15" max="15" width="11.5" style="2" customWidth="1"/>
    <col min="16" max="16" width="1.1640625" style="2" customWidth="1"/>
    <col min="17" max="17" width="11.5" style="27" customWidth="1"/>
    <col min="18" max="18" width="13.33203125" style="2" customWidth="1"/>
    <col min="19" max="19" width="12.33203125" style="2" customWidth="1"/>
    <col min="20" max="20" width="23.6640625" style="2" customWidth="1"/>
    <col min="21" max="21" width="23" style="2" customWidth="1"/>
    <col min="22" max="22" width="1.1640625" style="2" customWidth="1"/>
    <col min="23" max="23" width="11.33203125" style="27" customWidth="1"/>
    <col min="24" max="24" width="17.5" style="2" customWidth="1"/>
    <col min="25" max="16384" width="9.1640625" style="2"/>
  </cols>
  <sheetData>
    <row r="1" spans="1:24" x14ac:dyDescent="0.2">
      <c r="A1" s="1" t="s">
        <v>58</v>
      </c>
    </row>
    <row r="2" spans="1:24" x14ac:dyDescent="0.2">
      <c r="A2" s="8" t="s">
        <v>15</v>
      </c>
      <c r="B2" s="10"/>
      <c r="F2" s="26"/>
      <c r="G2" s="27"/>
      <c r="H2" s="27"/>
    </row>
    <row r="3" spans="1:24" x14ac:dyDescent="0.2">
      <c r="A3" s="1" t="s">
        <v>8</v>
      </c>
    </row>
    <row r="4" spans="1:24" x14ac:dyDescent="0.2">
      <c r="A4" s="1"/>
      <c r="I4" s="27"/>
      <c r="J4" s="27"/>
      <c r="K4" s="27"/>
      <c r="L4" s="27"/>
      <c r="M4" s="27"/>
      <c r="N4" s="27"/>
      <c r="O4" s="27"/>
      <c r="R4" s="27"/>
      <c r="S4" s="27"/>
      <c r="T4" s="27"/>
      <c r="U4" s="27"/>
      <c r="X4" s="27"/>
    </row>
    <row r="5" spans="1:24" ht="52.9" customHeight="1" x14ac:dyDescent="0.2">
      <c r="B5" s="1"/>
      <c r="C5" s="28" t="s">
        <v>0</v>
      </c>
      <c r="D5" s="11" t="s">
        <v>1</v>
      </c>
      <c r="E5" s="11" t="s">
        <v>2</v>
      </c>
      <c r="F5" s="11" t="s">
        <v>3</v>
      </c>
      <c r="G5" s="11" t="s">
        <v>4</v>
      </c>
      <c r="H5" s="11" t="s">
        <v>5</v>
      </c>
      <c r="I5" s="11" t="s">
        <v>6</v>
      </c>
      <c r="J5" s="11" t="s">
        <v>40</v>
      </c>
      <c r="K5" s="11" t="s">
        <v>42</v>
      </c>
      <c r="L5" s="11" t="s">
        <v>43</v>
      </c>
      <c r="M5" s="11" t="s">
        <v>44</v>
      </c>
      <c r="N5" s="11" t="s">
        <v>55</v>
      </c>
      <c r="O5" s="11" t="s">
        <v>57</v>
      </c>
      <c r="P5" s="29"/>
      <c r="Q5" s="30" t="s">
        <v>57</v>
      </c>
      <c r="R5" s="30" t="s">
        <v>57</v>
      </c>
      <c r="S5" s="30" t="s">
        <v>57</v>
      </c>
      <c r="T5" s="31" t="s">
        <v>64</v>
      </c>
      <c r="U5" s="31" t="s">
        <v>64</v>
      </c>
      <c r="V5" s="29"/>
      <c r="W5" s="31" t="s">
        <v>61</v>
      </c>
      <c r="X5" s="32" t="s">
        <v>62</v>
      </c>
    </row>
    <row r="6" spans="1:24" ht="25.9" customHeight="1" x14ac:dyDescent="0.2">
      <c r="B6" s="1"/>
      <c r="C6" s="33" t="s">
        <v>9</v>
      </c>
      <c r="D6" s="12" t="s">
        <v>9</v>
      </c>
      <c r="E6" s="12" t="s">
        <v>9</v>
      </c>
      <c r="F6" s="12" t="s">
        <v>9</v>
      </c>
      <c r="G6" s="12" t="s">
        <v>9</v>
      </c>
      <c r="H6" s="12" t="s">
        <v>9</v>
      </c>
      <c r="I6" s="12" t="s">
        <v>9</v>
      </c>
      <c r="J6" s="12" t="s">
        <v>9</v>
      </c>
      <c r="K6" s="12" t="s">
        <v>9</v>
      </c>
      <c r="L6" s="12" t="s">
        <v>9</v>
      </c>
      <c r="M6" s="12" t="s">
        <v>9</v>
      </c>
      <c r="N6" s="12" t="s">
        <v>9</v>
      </c>
      <c r="O6" s="12" t="s">
        <v>9</v>
      </c>
      <c r="P6" s="34"/>
      <c r="Q6" s="35" t="s">
        <v>7</v>
      </c>
      <c r="R6" s="35" t="s">
        <v>38</v>
      </c>
      <c r="S6" s="35" t="s">
        <v>37</v>
      </c>
      <c r="T6" s="12" t="s">
        <v>10</v>
      </c>
      <c r="U6" s="12" t="s">
        <v>11</v>
      </c>
      <c r="V6" s="34"/>
      <c r="W6" s="35" t="s">
        <v>7</v>
      </c>
      <c r="X6" s="36" t="s">
        <v>63</v>
      </c>
    </row>
    <row r="7" spans="1:24" x14ac:dyDescent="0.2">
      <c r="B7" s="1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37"/>
      <c r="Q7" s="38"/>
      <c r="R7" s="38"/>
      <c r="S7" s="38"/>
      <c r="T7" s="38"/>
      <c r="U7" s="38"/>
      <c r="V7" s="37"/>
      <c r="W7" s="38"/>
      <c r="X7" s="38"/>
    </row>
    <row r="8" spans="1:24" s="27" customFormat="1" x14ac:dyDescent="0.2">
      <c r="A8" s="39" t="s">
        <v>14</v>
      </c>
      <c r="B8" s="17" t="s">
        <v>15</v>
      </c>
      <c r="C8" s="21">
        <v>40952.339999999997</v>
      </c>
      <c r="D8" s="21">
        <v>42129.549999999988</v>
      </c>
      <c r="E8" s="21">
        <v>42168.56</v>
      </c>
      <c r="F8" s="21">
        <v>38718.78</v>
      </c>
      <c r="G8" s="21">
        <v>36983.530000000013</v>
      </c>
      <c r="H8" s="21">
        <v>37885.81</v>
      </c>
      <c r="I8" s="21">
        <v>22260.68</v>
      </c>
      <c r="J8" s="21">
        <v>29960.27</v>
      </c>
      <c r="K8" s="21">
        <v>38008.15</v>
      </c>
      <c r="L8" s="21">
        <v>40069.58</v>
      </c>
      <c r="M8" s="21">
        <v>47580.9</v>
      </c>
      <c r="N8" s="21">
        <v>15452.140000000001</v>
      </c>
      <c r="O8" s="21">
        <v>31039.599999999999</v>
      </c>
      <c r="P8" s="40"/>
      <c r="Q8" s="41">
        <v>33489</v>
      </c>
      <c r="R8" s="41">
        <v>0</v>
      </c>
      <c r="S8" s="41">
        <f>Q8+R8</f>
        <v>33489</v>
      </c>
      <c r="T8" s="21">
        <f>S8-O8</f>
        <v>2449.4000000000015</v>
      </c>
      <c r="U8" s="42">
        <f>O8/S8</f>
        <v>0.92685956582758511</v>
      </c>
      <c r="V8" s="40"/>
      <c r="W8" s="41">
        <v>33489</v>
      </c>
      <c r="X8" s="41">
        <f t="shared" ref="X8" si="0">W8-Q8</f>
        <v>0</v>
      </c>
    </row>
    <row r="9" spans="1:24" ht="13.5" thickBot="1" x14ac:dyDescent="0.25">
      <c r="B9" s="43" t="s">
        <v>56</v>
      </c>
      <c r="C9" s="44">
        <f t="shared" ref="C9:M9" si="1">SUM(C8:C8)</f>
        <v>40952.339999999997</v>
      </c>
      <c r="D9" s="44">
        <f t="shared" si="1"/>
        <v>42129.549999999988</v>
      </c>
      <c r="E9" s="44">
        <f t="shared" si="1"/>
        <v>42168.56</v>
      </c>
      <c r="F9" s="44">
        <f t="shared" si="1"/>
        <v>38718.78</v>
      </c>
      <c r="G9" s="44">
        <f t="shared" si="1"/>
        <v>36983.530000000013</v>
      </c>
      <c r="H9" s="44">
        <f t="shared" si="1"/>
        <v>37885.81</v>
      </c>
      <c r="I9" s="44">
        <f t="shared" si="1"/>
        <v>22260.68</v>
      </c>
      <c r="J9" s="44">
        <f t="shared" si="1"/>
        <v>29960.27</v>
      </c>
      <c r="K9" s="44">
        <f t="shared" si="1"/>
        <v>38008.15</v>
      </c>
      <c r="L9" s="44">
        <f t="shared" si="1"/>
        <v>40069.58</v>
      </c>
      <c r="M9" s="18">
        <f t="shared" si="1"/>
        <v>47580.9</v>
      </c>
      <c r="N9" s="18">
        <f t="shared" ref="N9:O9" si="2">SUM(N8:N8)</f>
        <v>15452.140000000001</v>
      </c>
      <c r="O9" s="18">
        <f t="shared" si="2"/>
        <v>31039.599999999999</v>
      </c>
      <c r="P9" s="45"/>
      <c r="Q9" s="18">
        <f>SUM(Q8:Q8)</f>
        <v>33489</v>
      </c>
      <c r="R9" s="18">
        <f>SUM(R8:R8)</f>
        <v>0</v>
      </c>
      <c r="S9" s="18">
        <f>SUM(S8:S8)</f>
        <v>33489</v>
      </c>
      <c r="T9" s="18">
        <f>S9-O9</f>
        <v>2449.4000000000015</v>
      </c>
      <c r="U9" s="15">
        <f>O9/S9</f>
        <v>0.92685956582758511</v>
      </c>
      <c r="V9" s="45"/>
      <c r="W9" s="18">
        <f>SUM(W8:W8)</f>
        <v>33489</v>
      </c>
      <c r="X9" s="18">
        <f>SUM(X8:X8)</f>
        <v>0</v>
      </c>
    </row>
    <row r="10" spans="1:24" ht="13.5" thickTop="1" x14ac:dyDescent="0.2">
      <c r="B10" s="20" t="s">
        <v>13</v>
      </c>
      <c r="D10" s="21">
        <f>D9-C9</f>
        <v>1177.2099999999919</v>
      </c>
      <c r="E10" s="21">
        <f t="shared" ref="E10:J10" si="3">E9-D9</f>
        <v>39.010000000009313</v>
      </c>
      <c r="F10" s="21">
        <f t="shared" si="3"/>
        <v>-3449.7799999999988</v>
      </c>
      <c r="G10" s="21">
        <f t="shared" si="3"/>
        <v>-1735.2499999999854</v>
      </c>
      <c r="H10" s="21">
        <f t="shared" si="3"/>
        <v>902.27999999998428</v>
      </c>
      <c r="I10" s="21">
        <f t="shared" si="3"/>
        <v>-15625.129999999997</v>
      </c>
      <c r="J10" s="21">
        <f t="shared" si="3"/>
        <v>7699.59</v>
      </c>
      <c r="K10" s="21">
        <f>K9-J9</f>
        <v>8047.880000000001</v>
      </c>
      <c r="L10" s="21">
        <f>L9-K9</f>
        <v>2061.4300000000003</v>
      </c>
      <c r="M10" s="21">
        <f>M9-L9</f>
        <v>7511.32</v>
      </c>
      <c r="N10" s="21">
        <f>N9-M9</f>
        <v>-32128.760000000002</v>
      </c>
      <c r="O10" s="21">
        <f>O9-N9</f>
        <v>15587.459999999997</v>
      </c>
      <c r="P10" s="46"/>
      <c r="Q10" s="21"/>
      <c r="R10" s="21"/>
      <c r="S10" s="21"/>
      <c r="T10" s="47"/>
      <c r="U10" s="38"/>
      <c r="V10" s="46"/>
      <c r="W10" s="38"/>
      <c r="X10" s="38"/>
    </row>
    <row r="11" spans="1:24" x14ac:dyDescent="0.2">
      <c r="B11" s="20" t="s">
        <v>12</v>
      </c>
      <c r="D11" s="24">
        <f>D10/C9</f>
        <v>2.8745854327249479E-2</v>
      </c>
      <c r="E11" s="24">
        <f t="shared" ref="E11:J11" si="4">E10/D9</f>
        <v>9.2595339850554592E-4</v>
      </c>
      <c r="F11" s="24">
        <f t="shared" si="4"/>
        <v>-8.1809291092700326E-2</v>
      </c>
      <c r="G11" s="24">
        <f t="shared" si="4"/>
        <v>-4.4816753007196647E-2</v>
      </c>
      <c r="H11" s="24">
        <f t="shared" si="4"/>
        <v>2.4396805821401687E-2</v>
      </c>
      <c r="I11" s="24">
        <f t="shared" si="4"/>
        <v>-0.4124269746377337</v>
      </c>
      <c r="J11" s="24">
        <f t="shared" si="4"/>
        <v>0.34588296494087334</v>
      </c>
      <c r="K11" s="24">
        <f>K10/J9</f>
        <v>0.2686184069769732</v>
      </c>
      <c r="L11" s="24">
        <f>L10/K9</f>
        <v>5.4236525587275368E-2</v>
      </c>
      <c r="M11" s="24">
        <f>M10/L9</f>
        <v>0.18745691868993883</v>
      </c>
      <c r="N11" s="24">
        <f>N10/M9</f>
        <v>-0.67524489868833926</v>
      </c>
      <c r="O11" s="24">
        <f>O10/N9</f>
        <v>1.0087573630578028</v>
      </c>
      <c r="P11" s="48"/>
      <c r="Q11" s="25"/>
      <c r="R11" s="25"/>
      <c r="S11" s="25"/>
      <c r="T11" s="47"/>
      <c r="U11" s="38"/>
      <c r="V11" s="48"/>
      <c r="W11" s="38"/>
      <c r="X11" s="38"/>
    </row>
    <row r="12" spans="1:24" x14ac:dyDescent="0.2">
      <c r="B12" s="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49"/>
      <c r="Q12" s="47"/>
      <c r="R12" s="47"/>
      <c r="S12" s="47"/>
      <c r="T12" s="47"/>
      <c r="U12" s="38"/>
      <c r="V12" s="49"/>
      <c r="W12" s="38"/>
      <c r="X12" s="38"/>
    </row>
    <row r="13" spans="1:24" x14ac:dyDescent="0.2">
      <c r="B13" s="20"/>
      <c r="C13" s="19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5"/>
      <c r="R13" s="25"/>
      <c r="S13" s="25"/>
      <c r="T13" s="47"/>
      <c r="U13" s="38"/>
      <c r="V13" s="24"/>
      <c r="W13" s="38"/>
      <c r="X13" s="38"/>
    </row>
    <row r="14" spans="1:24" x14ac:dyDescent="0.2">
      <c r="A14" s="51">
        <v>-1</v>
      </c>
      <c r="B14" s="50" t="s">
        <v>51</v>
      </c>
      <c r="C14" s="19"/>
      <c r="D14" s="24"/>
      <c r="E14" s="24"/>
      <c r="F14" s="24"/>
      <c r="G14" s="24"/>
      <c r="H14" s="24"/>
      <c r="I14" s="25"/>
      <c r="J14" s="25"/>
      <c r="K14" s="25"/>
      <c r="L14" s="25"/>
      <c r="M14" s="25"/>
      <c r="N14" s="25"/>
      <c r="O14" s="25"/>
      <c r="P14" s="24"/>
      <c r="Q14" s="25"/>
      <c r="R14" s="25"/>
      <c r="S14" s="25"/>
      <c r="T14" s="47"/>
      <c r="U14" s="38"/>
      <c r="V14" s="24"/>
      <c r="W14" s="38"/>
      <c r="X14" s="38"/>
    </row>
    <row r="15" spans="1:24" x14ac:dyDescent="0.2">
      <c r="B15" s="20"/>
      <c r="C15" s="19"/>
      <c r="D15" s="24"/>
      <c r="E15" s="24"/>
      <c r="F15" s="24"/>
      <c r="G15" s="24"/>
      <c r="H15" s="24"/>
      <c r="I15" s="25"/>
      <c r="J15" s="25"/>
      <c r="K15" s="25"/>
      <c r="L15" s="25"/>
      <c r="M15" s="25"/>
      <c r="N15" s="25"/>
      <c r="O15" s="25"/>
      <c r="P15" s="24"/>
      <c r="Q15" s="25"/>
      <c r="R15" s="25"/>
      <c r="S15" s="25"/>
      <c r="T15" s="47"/>
      <c r="U15" s="38"/>
      <c r="V15" s="24"/>
      <c r="W15" s="38"/>
      <c r="X15" s="38"/>
    </row>
    <row r="16" spans="1:24" x14ac:dyDescent="0.2">
      <c r="A16" s="2" t="s">
        <v>60</v>
      </c>
    </row>
    <row r="17" spans="1:1" x14ac:dyDescent="0.2">
      <c r="A17" s="2" t="s">
        <v>69</v>
      </c>
    </row>
  </sheetData>
  <phoneticPr fontId="0" type="noConversion"/>
  <printOptions horizontalCentered="1" gridLines="1"/>
  <pageMargins left="0" right="0" top="0" bottom="0.5" header="0" footer="0"/>
  <pageSetup paperSize="17" scale="47" fitToHeight="0" orientation="landscape" r:id="rId1"/>
  <headerFooter>
    <oddFooter>&amp;CPage &amp;P of &amp;N&amp;R&amp;D&amp;T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zoomScaleNormal="100" workbookViewId="0">
      <selection activeCell="H26" sqref="H26"/>
    </sheetView>
  </sheetViews>
  <sheetFormatPr defaultColWidth="9.1640625" defaultRowHeight="12.75" x14ac:dyDescent="0.2"/>
  <cols>
    <col min="1" max="1" width="10.1640625" style="2" customWidth="1"/>
    <col min="2" max="2" width="50.83203125" style="2" bestFit="1" customWidth="1"/>
    <col min="3" max="3" width="16.33203125" style="4" customWidth="1"/>
    <col min="4" max="4" width="17" style="4" bestFit="1" customWidth="1"/>
    <col min="5" max="16384" width="9.1640625" style="2"/>
  </cols>
  <sheetData>
    <row r="1" spans="1:4" x14ac:dyDescent="0.2">
      <c r="A1" s="1" t="s">
        <v>65</v>
      </c>
    </row>
    <row r="2" spans="1:4" x14ac:dyDescent="0.2">
      <c r="A2" s="8" t="s">
        <v>15</v>
      </c>
      <c r="B2" s="10"/>
    </row>
    <row r="3" spans="1:4" x14ac:dyDescent="0.2">
      <c r="A3" s="1" t="s">
        <v>16</v>
      </c>
      <c r="C3" s="19"/>
    </row>
    <row r="5" spans="1:4" x14ac:dyDescent="0.2">
      <c r="C5" s="14" t="s">
        <v>14</v>
      </c>
      <c r="D5" s="14"/>
    </row>
    <row r="6" spans="1:4" ht="55.9" customHeight="1" x14ac:dyDescent="0.2">
      <c r="C6" s="14" t="s">
        <v>15</v>
      </c>
      <c r="D6" s="14" t="s">
        <v>17</v>
      </c>
    </row>
    <row r="8" spans="1:4" ht="13.5" thickBot="1" x14ac:dyDescent="0.25">
      <c r="B8" s="3" t="s">
        <v>37</v>
      </c>
      <c r="C8" s="6">
        <f>'#2-FY10-FY22 Expenditures'!S8</f>
        <v>33489</v>
      </c>
      <c r="D8" s="6">
        <f>SUM(C8:C8)</f>
        <v>33489</v>
      </c>
    </row>
    <row r="9" spans="1:4" ht="13.5" thickTop="1" x14ac:dyDescent="0.2"/>
    <row r="10" spans="1:4" x14ac:dyDescent="0.2">
      <c r="A10" s="20" t="s">
        <v>70</v>
      </c>
      <c r="B10" s="20" t="s">
        <v>71</v>
      </c>
      <c r="C10" s="4">
        <v>8329.5</v>
      </c>
      <c r="D10" s="4">
        <f>C10</f>
        <v>8329.5</v>
      </c>
    </row>
    <row r="11" spans="1:4" x14ac:dyDescent="0.2">
      <c r="A11" s="20" t="s">
        <v>72</v>
      </c>
      <c r="B11" s="20" t="s">
        <v>45</v>
      </c>
      <c r="C11" s="4">
        <v>1875</v>
      </c>
      <c r="D11" s="4">
        <f t="shared" ref="D11:D22" si="0">C11</f>
        <v>1875</v>
      </c>
    </row>
    <row r="12" spans="1:4" x14ac:dyDescent="0.2">
      <c r="A12" s="20" t="s">
        <v>73</v>
      </c>
      <c r="B12" s="20" t="s">
        <v>46</v>
      </c>
      <c r="C12" s="4">
        <v>505</v>
      </c>
      <c r="D12" s="4">
        <f t="shared" si="0"/>
        <v>505</v>
      </c>
    </row>
    <row r="13" spans="1:4" x14ac:dyDescent="0.2">
      <c r="A13" s="20" t="s">
        <v>74</v>
      </c>
      <c r="B13" s="20" t="s">
        <v>75</v>
      </c>
      <c r="C13" s="4">
        <v>519</v>
      </c>
      <c r="D13" s="4">
        <f t="shared" si="0"/>
        <v>519</v>
      </c>
    </row>
    <row r="14" spans="1:4" x14ac:dyDescent="0.2">
      <c r="A14" s="20" t="s">
        <v>76</v>
      </c>
      <c r="B14" s="20" t="s">
        <v>20</v>
      </c>
      <c r="C14" s="4">
        <v>7597.72</v>
      </c>
      <c r="D14" s="4">
        <f t="shared" si="0"/>
        <v>7597.72</v>
      </c>
    </row>
    <row r="15" spans="1:4" x14ac:dyDescent="0.2">
      <c r="A15" s="20" t="s">
        <v>77</v>
      </c>
      <c r="B15" s="20" t="s">
        <v>78</v>
      </c>
      <c r="C15" s="4">
        <v>42.02</v>
      </c>
      <c r="D15" s="4">
        <f t="shared" si="0"/>
        <v>42.02</v>
      </c>
    </row>
    <row r="16" spans="1:4" x14ac:dyDescent="0.2">
      <c r="A16" s="20" t="s">
        <v>79</v>
      </c>
      <c r="B16" s="20" t="s">
        <v>80</v>
      </c>
      <c r="C16" s="4">
        <v>868.64</v>
      </c>
      <c r="D16" s="4">
        <f t="shared" si="0"/>
        <v>868.64</v>
      </c>
    </row>
    <row r="17" spans="1:4" x14ac:dyDescent="0.2">
      <c r="A17" s="20" t="s">
        <v>81</v>
      </c>
      <c r="B17" s="20" t="s">
        <v>47</v>
      </c>
      <c r="C17" s="4">
        <v>2160.15</v>
      </c>
      <c r="D17" s="4">
        <f t="shared" si="0"/>
        <v>2160.15</v>
      </c>
    </row>
    <row r="18" spans="1:4" x14ac:dyDescent="0.2">
      <c r="A18" s="20" t="s">
        <v>82</v>
      </c>
      <c r="B18" s="20" t="s">
        <v>48</v>
      </c>
      <c r="C18" s="4">
        <v>586.38</v>
      </c>
      <c r="D18" s="4">
        <f t="shared" si="0"/>
        <v>586.38</v>
      </c>
    </row>
    <row r="19" spans="1:4" x14ac:dyDescent="0.2">
      <c r="A19" s="20" t="s">
        <v>83</v>
      </c>
      <c r="B19" s="20" t="s">
        <v>84</v>
      </c>
      <c r="C19" s="4">
        <v>7566.16</v>
      </c>
      <c r="D19" s="4">
        <f t="shared" si="0"/>
        <v>7566.16</v>
      </c>
    </row>
    <row r="20" spans="1:4" x14ac:dyDescent="0.2">
      <c r="A20" s="20" t="s">
        <v>85</v>
      </c>
      <c r="B20" s="20" t="s">
        <v>49</v>
      </c>
      <c r="C20" s="4">
        <v>707.32</v>
      </c>
      <c r="D20" s="4">
        <f t="shared" si="0"/>
        <v>707.32</v>
      </c>
    </row>
    <row r="21" spans="1:4" x14ac:dyDescent="0.2">
      <c r="A21" s="20" t="s">
        <v>86</v>
      </c>
      <c r="B21" s="20" t="s">
        <v>87</v>
      </c>
      <c r="C21" s="4">
        <v>279.62</v>
      </c>
      <c r="D21" s="4">
        <f t="shared" si="0"/>
        <v>279.62</v>
      </c>
    </row>
    <row r="22" spans="1:4" x14ac:dyDescent="0.2">
      <c r="A22" s="20" t="s">
        <v>88</v>
      </c>
      <c r="B22" s="20" t="s">
        <v>21</v>
      </c>
      <c r="C22" s="4">
        <v>3.09</v>
      </c>
      <c r="D22" s="4">
        <f t="shared" si="0"/>
        <v>3.09</v>
      </c>
    </row>
    <row r="23" spans="1:4" x14ac:dyDescent="0.2">
      <c r="B23" s="9" t="s">
        <v>22</v>
      </c>
      <c r="C23" s="13">
        <f>SUM(C10:C22)</f>
        <v>31039.600000000002</v>
      </c>
      <c r="D23" s="13">
        <f>SUM(D10:D22)</f>
        <v>31039.600000000002</v>
      </c>
    </row>
    <row r="25" spans="1:4" x14ac:dyDescent="0.2">
      <c r="B25" s="1" t="s">
        <v>50</v>
      </c>
      <c r="C25" s="4">
        <v>0</v>
      </c>
      <c r="D25" s="4">
        <f>SUM(C25:C25)</f>
        <v>0</v>
      </c>
    </row>
    <row r="26" spans="1:4" x14ac:dyDescent="0.2">
      <c r="C26" s="5"/>
      <c r="D26" s="5"/>
    </row>
    <row r="27" spans="1:4" x14ac:dyDescent="0.2">
      <c r="B27" s="1" t="s">
        <v>18</v>
      </c>
      <c r="C27" s="4">
        <f t="shared" ref="C27" si="1">SUM(C23:C25)</f>
        <v>31039.600000000002</v>
      </c>
      <c r="D27" s="4">
        <f>SUM(C27:C27)</f>
        <v>31039.600000000002</v>
      </c>
    </row>
    <row r="29" spans="1:4" ht="13.5" thickBot="1" x14ac:dyDescent="0.25">
      <c r="B29" s="7" t="s">
        <v>19</v>
      </c>
      <c r="C29" s="6">
        <f>C8-C27</f>
        <v>2449.3999999999978</v>
      </c>
      <c r="D29" s="6">
        <f>SUM(C29:C29)</f>
        <v>2449.3999999999978</v>
      </c>
    </row>
    <row r="30" spans="1:4" ht="13.5" thickTop="1" x14ac:dyDescent="0.2"/>
    <row r="32" spans="1:4" x14ac:dyDescent="0.2">
      <c r="A32" s="2" t="s">
        <v>66</v>
      </c>
    </row>
    <row r="33" spans="1:1" x14ac:dyDescent="0.2">
      <c r="A33" s="2" t="s">
        <v>69</v>
      </c>
    </row>
  </sheetData>
  <printOptions horizontalCentered="1" gridLines="1"/>
  <pageMargins left="0" right="0" top="0" bottom="0.5" header="0" footer="0"/>
  <pageSetup paperSize="17" orientation="landscape" r:id="rId1"/>
  <headerFooter>
    <oddFooter>&amp;CPage &amp;P of &amp;N&amp;R&amp;D&amp;T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7"/>
  <sheetViews>
    <sheetView zoomScaleNormal="100" workbookViewId="0">
      <selection activeCell="N17" sqref="N17"/>
    </sheetView>
  </sheetViews>
  <sheetFormatPr defaultColWidth="9.1640625" defaultRowHeight="12.75" x14ac:dyDescent="0.2"/>
  <cols>
    <col min="1" max="1" width="13.5" style="2" customWidth="1"/>
    <col min="2" max="2" width="52.5" style="27" bestFit="1" customWidth="1"/>
    <col min="3" max="3" width="26.5" style="2" bestFit="1" customWidth="1"/>
    <col min="4" max="4" width="14.6640625" style="2" customWidth="1"/>
    <col min="5" max="5" width="14.1640625" style="2" customWidth="1"/>
    <col min="6" max="6" width="14.6640625" style="2" customWidth="1"/>
    <col min="7" max="7" width="3.33203125" style="2" customWidth="1"/>
    <col min="8" max="8" width="19.6640625" style="2" customWidth="1"/>
    <col min="9" max="9" width="14.6640625" style="2" customWidth="1"/>
    <col min="10" max="10" width="14" style="2" customWidth="1"/>
    <col min="11" max="16384" width="9.1640625" style="2"/>
  </cols>
  <sheetData>
    <row r="1" spans="1:10" x14ac:dyDescent="0.2">
      <c r="A1" s="52" t="s">
        <v>67</v>
      </c>
      <c r="B1" s="52"/>
    </row>
    <row r="2" spans="1:10" x14ac:dyDescent="0.2">
      <c r="A2" s="53" t="s">
        <v>15</v>
      </c>
      <c r="B2" s="53"/>
    </row>
    <row r="3" spans="1:10" x14ac:dyDescent="0.2">
      <c r="A3" s="2" t="s">
        <v>89</v>
      </c>
      <c r="B3" s="54"/>
    </row>
    <row r="6" spans="1:10" x14ac:dyDescent="0.2">
      <c r="C6" s="4"/>
      <c r="D6" s="4"/>
      <c r="E6" s="4"/>
      <c r="F6" s="4"/>
    </row>
    <row r="7" spans="1:10" x14ac:dyDescent="0.2">
      <c r="B7" s="55" t="s">
        <v>15</v>
      </c>
      <c r="C7" s="4"/>
      <c r="D7" s="4"/>
      <c r="E7" s="4"/>
      <c r="F7" s="4"/>
    </row>
    <row r="8" spans="1:10" s="56" customFormat="1" x14ac:dyDescent="0.2">
      <c r="A8" s="56" t="s">
        <v>23</v>
      </c>
      <c r="B8" s="57"/>
      <c r="C8" s="58" t="s">
        <v>24</v>
      </c>
      <c r="D8" s="58"/>
      <c r="E8" s="58" t="s">
        <v>25</v>
      </c>
      <c r="F8" s="58"/>
      <c r="H8" s="56" t="s">
        <v>26</v>
      </c>
      <c r="I8" s="56" t="s">
        <v>27</v>
      </c>
      <c r="J8" s="56" t="s">
        <v>28</v>
      </c>
    </row>
    <row r="9" spans="1:10" s="59" customFormat="1" x14ac:dyDescent="0.2">
      <c r="A9" s="59" t="s">
        <v>29</v>
      </c>
      <c r="B9" s="60" t="s">
        <v>30</v>
      </c>
      <c r="C9" s="61" t="s">
        <v>31</v>
      </c>
      <c r="D9" s="61" t="s">
        <v>32</v>
      </c>
      <c r="E9" s="61" t="s">
        <v>33</v>
      </c>
      <c r="F9" s="61" t="s">
        <v>28</v>
      </c>
      <c r="H9" s="59" t="s">
        <v>34</v>
      </c>
      <c r="I9" s="59" t="s">
        <v>35</v>
      </c>
      <c r="J9" s="59" t="s">
        <v>35</v>
      </c>
    </row>
    <row r="10" spans="1:10" s="68" customFormat="1" x14ac:dyDescent="0.2">
      <c r="B10" s="69"/>
      <c r="C10" s="70"/>
      <c r="D10" s="70"/>
      <c r="E10" s="70"/>
      <c r="F10" s="70"/>
    </row>
    <row r="11" spans="1:10" x14ac:dyDescent="0.2">
      <c r="A11" s="62" t="s">
        <v>14</v>
      </c>
      <c r="B11" s="2" t="s">
        <v>15</v>
      </c>
      <c r="C11" s="4">
        <v>492970</v>
      </c>
      <c r="D11" s="4">
        <v>61256</v>
      </c>
      <c r="E11" s="4">
        <v>0</v>
      </c>
      <c r="F11" s="4">
        <f t="shared" ref="F11" si="0">SUM(C11:E11)</f>
        <v>554226</v>
      </c>
      <c r="H11" s="63">
        <v>5</v>
      </c>
      <c r="I11" s="63">
        <v>1</v>
      </c>
      <c r="J11" s="64">
        <f t="shared" ref="J11" si="1">SUM(H11:I11)</f>
        <v>6</v>
      </c>
    </row>
    <row r="12" spans="1:10" ht="13.5" thickBot="1" x14ac:dyDescent="0.25">
      <c r="B12" s="65" t="s">
        <v>36</v>
      </c>
      <c r="C12" s="66">
        <f>SUM(C11:C11)</f>
        <v>492970</v>
      </c>
      <c r="D12" s="66">
        <f>SUM(D11:D11)</f>
        <v>61256</v>
      </c>
      <c r="E12" s="66">
        <f>SUM(E11:E11)</f>
        <v>0</v>
      </c>
      <c r="F12" s="66">
        <f>SUM(F11:F11)</f>
        <v>554226</v>
      </c>
      <c r="H12" s="67">
        <f>SUM(H11:H11)</f>
        <v>5</v>
      </c>
      <c r="I12" s="67">
        <f>SUM(I11:I11)</f>
        <v>1</v>
      </c>
      <c r="J12" s="67">
        <f>SUM(J11:J11)</f>
        <v>6</v>
      </c>
    </row>
    <row r="13" spans="1:10" ht="13.5" thickTop="1" x14ac:dyDescent="0.2">
      <c r="C13" s="4"/>
      <c r="D13" s="4"/>
      <c r="E13" s="4"/>
      <c r="F13" s="4"/>
    </row>
    <row r="14" spans="1:10" x14ac:dyDescent="0.2">
      <c r="C14" s="4"/>
      <c r="D14" s="4"/>
      <c r="E14" s="4"/>
      <c r="F14" s="4"/>
    </row>
    <row r="15" spans="1:10" x14ac:dyDescent="0.2">
      <c r="A15" s="2" t="s">
        <v>68</v>
      </c>
    </row>
    <row r="17" spans="3:3" x14ac:dyDescent="0.2">
      <c r="C17" s="4"/>
    </row>
  </sheetData>
  <printOptions horizontalCentered="1" gridLines="1"/>
  <pageMargins left="0" right="0" top="0" bottom="0" header="0.3" footer="0"/>
  <pageSetup paperSize="17" scale="69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6D54DF-1C33-41F1-93A7-3C4DB939CB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18BDC5-2F13-409F-8E6E-0EC44CD1E3F1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13157ccd-cfd1-435b-b54a-77ed15165e25"/>
    <ds:schemaRef ds:uri="fce1a9b3-876c-481d-9ebf-ee1ba0063a5f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30BA0BF-0D43-4A83-B52A-E937AD3FA7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#1-FY10-FY22 All Expenditures</vt:lpstr>
      <vt:lpstr>#2-FY10-FY22 Expenditures</vt:lpstr>
      <vt:lpstr>#3-FY22 Detail By Index</vt:lpstr>
      <vt:lpstr>#4-Personal Services Analysis</vt:lpstr>
      <vt:lpstr>'#2-FY10-FY22 Expenditures'!Print_Area</vt:lpstr>
      <vt:lpstr>'#1-FY10-FY22 All Expenditures'!Print_Titles</vt:lpstr>
      <vt:lpstr>'#2-FY10-FY22 Expenditures'!Print_Titles</vt:lpstr>
      <vt:lpstr>'#3-FY22 Detail By Index'!Print_Titles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Cannamela, Lucy (Budget)</dc:creator>
  <cp:lastModifiedBy>Contrata, Ann (Budget)</cp:lastModifiedBy>
  <cp:lastPrinted>2020-10-28T14:09:24Z</cp:lastPrinted>
  <dcterms:created xsi:type="dcterms:W3CDTF">2016-12-08T15:55:40Z</dcterms:created>
  <dcterms:modified xsi:type="dcterms:W3CDTF">2022-12-05T14:40:59Z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880600</vt:r8>
  </property>
  <property fmtid="{D5CDD505-2E9C-101B-9397-08002B2CF9AE}" pid="4" name="MediaServiceImageTags">
    <vt:lpwstr/>
  </property>
</Properties>
</file>