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myccsu.sharepoint.com/sites/BSO-BudgetOffice/Shared Documents/General/Web Site Page/FY22 Working Data/HR/"/>
    </mc:Choice>
  </mc:AlternateContent>
  <xr:revisionPtr revIDLastSave="0" documentId="13_ncr:1_{ED65040B-5EAB-4281-A8E1-489BF25DCE61}" xr6:coauthVersionLast="47" xr6:coauthVersionMax="47" xr10:uidLastSave="{00000000-0000-0000-0000-000000000000}"/>
  <bookViews>
    <workbookView xWindow="28680" yWindow="-120" windowWidth="29040" windowHeight="15840" tabRatio="778" xr2:uid="{00000000-000D-0000-FFFF-FFFF00000000}"/>
  </bookViews>
  <sheets>
    <sheet name="#1-FY10-FY22 All Expenditures" sheetId="8" r:id="rId1"/>
    <sheet name="#2-FY10-FY22 Expenditures" sheetId="3" r:id="rId2"/>
    <sheet name="#3-FY22 Detail By Index" sheetId="5" r:id="rId3"/>
    <sheet name="#4-Personal Services Analysis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6" l="1"/>
  <c r="H12" i="6"/>
  <c r="J11" i="6"/>
  <c r="F11" i="6"/>
  <c r="D12" i="6"/>
  <c r="E12" i="6"/>
  <c r="C12" i="6"/>
  <c r="F8" i="5"/>
  <c r="E8" i="5"/>
  <c r="D8" i="5"/>
  <c r="C8" i="5"/>
  <c r="D39" i="5"/>
  <c r="E39" i="5"/>
  <c r="F39" i="5"/>
  <c r="G35" i="5"/>
  <c r="D35" i="5"/>
  <c r="E35" i="5"/>
  <c r="F35" i="5"/>
  <c r="C35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S11" i="3"/>
  <c r="S12" i="3"/>
  <c r="S13" i="3"/>
  <c r="S10" i="3"/>
  <c r="U10" i="3" s="1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D13" i="8"/>
  <c r="E13" i="8"/>
  <c r="F13" i="8"/>
  <c r="G13" i="8"/>
  <c r="H13" i="8"/>
  <c r="I13" i="8"/>
  <c r="J13" i="8"/>
  <c r="K13" i="8"/>
  <c r="L13" i="8"/>
  <c r="M13" i="8"/>
  <c r="N13" i="8"/>
  <c r="O13" i="8"/>
  <c r="C13" i="8"/>
  <c r="G37" i="5"/>
  <c r="G10" i="5"/>
  <c r="T11" i="3"/>
  <c r="U11" i="3"/>
  <c r="T12" i="3"/>
  <c r="U12" i="3"/>
  <c r="T13" i="3"/>
  <c r="U13" i="3"/>
  <c r="O14" i="3"/>
  <c r="O15" i="3" s="1"/>
  <c r="O16" i="3" s="1"/>
  <c r="O14" i="8"/>
  <c r="O15" i="8" s="1"/>
  <c r="O19" i="8"/>
  <c r="Q14" i="3"/>
  <c r="D14" i="3"/>
  <c r="E14" i="3"/>
  <c r="F14" i="3"/>
  <c r="G14" i="3"/>
  <c r="H14" i="3"/>
  <c r="I14" i="3"/>
  <c r="J14" i="3"/>
  <c r="K14" i="3"/>
  <c r="L14" i="3"/>
  <c r="M14" i="3"/>
  <c r="N14" i="3"/>
  <c r="C14" i="3"/>
  <c r="R14" i="3"/>
  <c r="X13" i="3"/>
  <c r="W14" i="3"/>
  <c r="X10" i="3"/>
  <c r="N19" i="8"/>
  <c r="F41" i="5" l="1"/>
  <c r="G8" i="5"/>
  <c r="T10" i="3"/>
  <c r="O32" i="8"/>
  <c r="O33" i="8" s="1"/>
  <c r="N15" i="3"/>
  <c r="O23" i="8"/>
  <c r="O35" i="8" s="1"/>
  <c r="O20" i="8"/>
  <c r="O21" i="8" s="1"/>
  <c r="N16" i="3"/>
  <c r="N23" i="8"/>
  <c r="N35" i="8" s="1"/>
  <c r="N32" i="8" l="1"/>
  <c r="N33" i="8" s="1"/>
  <c r="M19" i="8"/>
  <c r="N20" i="8" s="1"/>
  <c r="N21" i="8" s="1"/>
  <c r="N14" i="8"/>
  <c r="N15" i="8" s="1"/>
  <c r="M23" i="8" l="1"/>
  <c r="M35" i="8" s="1"/>
  <c r="X12" i="3" l="1"/>
  <c r="M15" i="3"/>
  <c r="M16" i="3" s="1"/>
  <c r="M32" i="8"/>
  <c r="M33" i="8" s="1"/>
  <c r="L19" i="8"/>
  <c r="M20" i="8" s="1"/>
  <c r="M21" i="8" s="1"/>
  <c r="M14" i="8"/>
  <c r="M15" i="8" s="1"/>
  <c r="L23" i="8" l="1"/>
  <c r="L35" i="8" s="1"/>
  <c r="X11" i="3"/>
  <c r="X14" i="3" s="1"/>
  <c r="K19" i="8"/>
  <c r="L32" i="8"/>
  <c r="L33" i="8" s="1"/>
  <c r="K23" i="8" l="1"/>
  <c r="K35" i="8" s="1"/>
  <c r="L20" i="8"/>
  <c r="L21" i="8" s="1"/>
  <c r="L14" i="8"/>
  <c r="L15" i="8" s="1"/>
  <c r="C39" i="5"/>
  <c r="J15" i="3" l="1"/>
  <c r="J16" i="3" s="1"/>
  <c r="H19" i="8"/>
  <c r="J19" i="8"/>
  <c r="D19" i="8"/>
  <c r="E19" i="8"/>
  <c r="F19" i="8"/>
  <c r="G19" i="8"/>
  <c r="C19" i="8"/>
  <c r="K14" i="8"/>
  <c r="K15" i="8" s="1"/>
  <c r="I23" i="8"/>
  <c r="E14" i="8" l="1"/>
  <c r="E15" i="8" s="1"/>
  <c r="I35" i="8"/>
  <c r="C23" i="8"/>
  <c r="C35" i="8" s="1"/>
  <c r="G23" i="8"/>
  <c r="G35" i="8" s="1"/>
  <c r="F20" i="8"/>
  <c r="F21" i="8" s="1"/>
  <c r="F23" i="8"/>
  <c r="F35" i="8" s="1"/>
  <c r="E20" i="8"/>
  <c r="E21" i="8" s="1"/>
  <c r="E23" i="8"/>
  <c r="E35" i="8" s="1"/>
  <c r="D23" i="8"/>
  <c r="D35" i="8" s="1"/>
  <c r="J23" i="8"/>
  <c r="J35" i="8" s="1"/>
  <c r="H23" i="8"/>
  <c r="H35" i="8" s="1"/>
  <c r="H14" i="8"/>
  <c r="H15" i="8" s="1"/>
  <c r="E32" i="8"/>
  <c r="E33" i="8" s="1"/>
  <c r="F32" i="8"/>
  <c r="F33" i="8" s="1"/>
  <c r="I14" i="8"/>
  <c r="I15" i="8" s="1"/>
  <c r="H20" i="8"/>
  <c r="H21" i="8" s="1"/>
  <c r="I20" i="8"/>
  <c r="I21" i="8" s="1"/>
  <c r="G32" i="8"/>
  <c r="G33" i="8" s="1"/>
  <c r="J32" i="8"/>
  <c r="J33" i="8" s="1"/>
  <c r="K32" i="8"/>
  <c r="K33" i="8" s="1"/>
  <c r="J20" i="8"/>
  <c r="J21" i="8" s="1"/>
  <c r="K20" i="8"/>
  <c r="K21" i="8" s="1"/>
  <c r="F14" i="8"/>
  <c r="F15" i="8" s="1"/>
  <c r="G14" i="8"/>
  <c r="G15" i="8" s="1"/>
  <c r="H32" i="8"/>
  <c r="H33" i="8" s="1"/>
  <c r="I32" i="8"/>
  <c r="I33" i="8" s="1"/>
  <c r="J14" i="8"/>
  <c r="J15" i="8" s="1"/>
  <c r="G20" i="8"/>
  <c r="G21" i="8" s="1"/>
  <c r="D20" i="8"/>
  <c r="D21" i="8" s="1"/>
  <c r="D32" i="8"/>
  <c r="D33" i="8" s="1"/>
  <c r="D14" i="8"/>
  <c r="D15" i="8" s="1"/>
  <c r="S14" i="3" l="1"/>
  <c r="U14" i="3" l="1"/>
  <c r="T14" i="3"/>
  <c r="J10" i="6"/>
  <c r="F10" i="6"/>
  <c r="J9" i="6"/>
  <c r="J12" i="6" s="1"/>
  <c r="F9" i="6"/>
  <c r="F12" i="6" s="1"/>
  <c r="G39" i="5" l="1"/>
  <c r="D41" i="5" l="1"/>
  <c r="E41" i="5"/>
  <c r="C41" i="5"/>
  <c r="G41" i="5"/>
  <c r="G15" i="3" l="1"/>
  <c r="G16" i="3" s="1"/>
  <c r="K15" i="3" l="1"/>
  <c r="K16" i="3" s="1"/>
  <c r="L15" i="3"/>
  <c r="L16" i="3" s="1"/>
  <c r="E15" i="3"/>
  <c r="E16" i="3" s="1"/>
  <c r="F15" i="3"/>
  <c r="F16" i="3" s="1"/>
  <c r="H15" i="3"/>
  <c r="H16" i="3" s="1"/>
  <c r="I15" i="3"/>
  <c r="I16" i="3" s="1"/>
  <c r="D15" i="3"/>
  <c r="D16" i="3" s="1"/>
</calcChain>
</file>

<file path=xl/sharedStrings.xml><?xml version="1.0" encoding="utf-8"?>
<sst xmlns="http://schemas.openxmlformats.org/spreadsheetml/2006/main" count="192" uniqueCount="102">
  <si>
    <t>Human Resources Office</t>
  </si>
  <si>
    <t>Personal Services, Over-Time, DPS &amp; OE</t>
  </si>
  <si>
    <t>FY2010</t>
  </si>
  <si>
    <t>FY2011</t>
  </si>
  <si>
    <t>FY2012</t>
  </si>
  <si>
    <t>FY2013</t>
  </si>
  <si>
    <t>FY2014</t>
  </si>
  <si>
    <t>FY2015</t>
  </si>
  <si>
    <t>FY2016</t>
  </si>
  <si>
    <t>FY2017</t>
  </si>
  <si>
    <t>FY2018</t>
  </si>
  <si>
    <t>FY2019</t>
  </si>
  <si>
    <t>FY2020</t>
  </si>
  <si>
    <t>Actuals</t>
  </si>
  <si>
    <t>Full-Time</t>
  </si>
  <si>
    <t>CPO001</t>
  </si>
  <si>
    <t>CPO002</t>
  </si>
  <si>
    <t>HR Administration</t>
  </si>
  <si>
    <t>Total Full-Time PS</t>
  </si>
  <si>
    <t>Change increase (decrease)</t>
  </si>
  <si>
    <t xml:space="preserve">Percentage change </t>
  </si>
  <si>
    <t>Part-Time</t>
  </si>
  <si>
    <t>Total Part-Time PS</t>
  </si>
  <si>
    <t>Subtotal Human Resources Full-Time &amp; PartTime PS</t>
  </si>
  <si>
    <t>Over-Time, DPS &amp; OE</t>
  </si>
  <si>
    <t>CPO003</t>
  </si>
  <si>
    <t>In-Service Training</t>
  </si>
  <si>
    <t>Total Over-Time, DPS &amp; OE</t>
  </si>
  <si>
    <t>Grand Total Human Resources</t>
  </si>
  <si>
    <t>Original Budget</t>
  </si>
  <si>
    <t>Budget Transfers</t>
  </si>
  <si>
    <t>Adjusted Budget</t>
  </si>
  <si>
    <t>Surplus(Deficit)</t>
  </si>
  <si>
    <t>% of Budget Used</t>
  </si>
  <si>
    <t>Total Human Resources</t>
  </si>
  <si>
    <t>`</t>
  </si>
  <si>
    <t>Human Resources</t>
  </si>
  <si>
    <t>(Over-Time, DPS &amp; OE)</t>
  </si>
  <si>
    <t>Total</t>
  </si>
  <si>
    <t>Salaries &amp; Wages Reemployed Retiree</t>
  </si>
  <si>
    <t>Overtime</t>
  </si>
  <si>
    <t>Personnel Advertising</t>
  </si>
  <si>
    <t>Medical Services</t>
  </si>
  <si>
    <t>Other Professional Services</t>
  </si>
  <si>
    <t>Other Services</t>
  </si>
  <si>
    <t>Dues &amp; Memberships</t>
  </si>
  <si>
    <t>Educational Supplies</t>
  </si>
  <si>
    <t>Supplies - Maintenance</t>
  </si>
  <si>
    <t>Facility Services - Other</t>
  </si>
  <si>
    <t>Technology Svcs - Telecomm</t>
  </si>
  <si>
    <t>Technology Svcs - Cellular</t>
  </si>
  <si>
    <t>Supplies - Office</t>
  </si>
  <si>
    <t>Supplies - Food/Bev/Meals</t>
  </si>
  <si>
    <t>Postage</t>
  </si>
  <si>
    <t>Subtotal Expenditures</t>
  </si>
  <si>
    <t>Less Encumbrances</t>
  </si>
  <si>
    <t>Total Expenditures</t>
  </si>
  <si>
    <t>Available Balance</t>
  </si>
  <si>
    <t>Banner</t>
  </si>
  <si>
    <t>Est. Annual Value</t>
  </si>
  <si>
    <t xml:space="preserve">Salary </t>
  </si>
  <si>
    <t xml:space="preserve"> Occupied </t>
  </si>
  <si>
    <t>Vacancy</t>
  </si>
  <si>
    <t>TOTAL</t>
  </si>
  <si>
    <t>Index</t>
  </si>
  <si>
    <t>Banner Index Name</t>
  </si>
  <si>
    <t xml:space="preserve"> Occupied Positions</t>
  </si>
  <si>
    <t>Vacancies</t>
  </si>
  <si>
    <t>Savings</t>
  </si>
  <si>
    <t>Position Count</t>
  </si>
  <si>
    <t>Count</t>
  </si>
  <si>
    <t xml:space="preserve">Human Resources Admin. </t>
  </si>
  <si>
    <t>TOTAL Full-Time</t>
  </si>
  <si>
    <t>Printing &amp; Binding</t>
  </si>
  <si>
    <t>FY2021</t>
  </si>
  <si>
    <t>FY2022</t>
  </si>
  <si>
    <t>PYRL01</t>
  </si>
  <si>
    <t>Payroll</t>
  </si>
  <si>
    <t>Virtual Conferences</t>
  </si>
  <si>
    <t>In FY21 PYRL01 transferred from CFO to HR</t>
  </si>
  <si>
    <t>Banner Index Expense Summary FY10 - FY22</t>
  </si>
  <si>
    <t>G:\General\Web Site Page\FY22 Working Data\Human Resources Exp Data\#1 FY10-FY22 All Expenditures</t>
  </si>
  <si>
    <t>G:\General\Web Site Page\FY2 Working Data\Human Resources Exp Data\#2 FY10-FY22 Expenditures</t>
  </si>
  <si>
    <t>FY2022 Adjusted Budget vs Actual</t>
  </si>
  <si>
    <t>FY2023</t>
  </si>
  <si>
    <t>Increase (Decrease)  FY2023 Budget vs.</t>
  </si>
  <si>
    <t>FY2022 Original Budget</t>
  </si>
  <si>
    <t>FY22 Expenditures</t>
  </si>
  <si>
    <t>G:\General\Web Site Page\FY22 Working Data\Human Resources Exp Data\#3 FY22 Detail By Index</t>
  </si>
  <si>
    <t>FY22 Full-Time &amp; Permanent Part-Time</t>
  </si>
  <si>
    <t>G:\General\Web Site Page\FY22 Working Data\Human Resources Exp Data\#4 Personal Services Analysis</t>
  </si>
  <si>
    <t>Report as of 09-08-22</t>
  </si>
  <si>
    <t>Payroll Office</t>
  </si>
  <si>
    <t>Salaries &amp; Wages Univ Assistant</t>
  </si>
  <si>
    <t>Salaries &amp; Wages Student</t>
  </si>
  <si>
    <t>Advertising</t>
  </si>
  <si>
    <t>Meeting/Banquet/Conference Hosting</t>
  </si>
  <si>
    <t>NonReportable Tuition Reimbursement</t>
  </si>
  <si>
    <t>Technology Svcs - Other</t>
  </si>
  <si>
    <t>Supplies - Other</t>
  </si>
  <si>
    <t>Lease - Copy Machine</t>
  </si>
  <si>
    <t>Thru/including PPE 6/17 - 6/30/22 (check date 7/15/22)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</si>
</sst>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.00;\(#,##0.00\)"/>
    <numFmt numFmtId="166" formatCode="#,##0;\(#,##0\)"/>
    <numFmt numFmtId="167" formatCode="General_)"/>
  </numFmts>
  <fonts count="8" x14ac:knownFonts="1">
    <font>
      <sz val="8"/>
      <name val="Microsoft Sans Serif"/>
      <family val="2"/>
      <charset val="204"/>
    </font>
    <font>
      <sz val="11"/>
      <color theme="1"/>
      <name val="Calibri"/>
      <family val="2"/>
      <scheme val="minor"/>
    </font>
    <font>
      <sz val="8"/>
      <name val="Microsoft Sans Serif"/>
      <family val="2"/>
      <charset val="204"/>
    </font>
    <font>
      <b/>
      <sz val="10"/>
      <name val="Microsoft Sans Serif"/>
      <family val="2"/>
    </font>
    <font>
      <sz val="10"/>
      <name val="Microsoft Sans Serif"/>
      <family val="2"/>
    </font>
    <font>
      <sz val="10"/>
      <name val="Arial"/>
      <family val="2"/>
    </font>
    <font>
      <sz val="10"/>
      <name val="Helv"/>
    </font>
    <font>
      <b/>
      <u/>
      <sz val="10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44" fontId="5" fillId="0" borderId="0" applyFont="0" applyFill="0" applyBorder="0" applyAlignment="0" applyProtection="0"/>
    <xf numFmtId="167" fontId="6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7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3" fillId="0" borderId="0" xfId="0" applyFont="1"/>
    <xf numFmtId="0" fontId="4" fillId="0" borderId="0" xfId="0" applyFont="1" applyFill="1"/>
    <xf numFmtId="0" fontId="3" fillId="0" borderId="3" xfId="2" applyNumberFormat="1" applyFont="1" applyFill="1" applyBorder="1" applyAlignment="1">
      <alignment horizontal="center"/>
    </xf>
    <xf numFmtId="0" fontId="3" fillId="0" borderId="1" xfId="2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 wrapText="1"/>
    </xf>
    <xf numFmtId="0" fontId="3" fillId="0" borderId="4" xfId="2" applyFont="1" applyFill="1" applyBorder="1" applyAlignment="1">
      <alignment horizontal="center" wrapText="1"/>
    </xf>
    <xf numFmtId="0" fontId="3" fillId="0" borderId="5" xfId="2" applyNumberFormat="1" applyFont="1" applyFill="1" applyBorder="1" applyAlignment="1">
      <alignment horizontal="center"/>
    </xf>
    <xf numFmtId="0" fontId="3" fillId="0" borderId="6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/>
    <xf numFmtId="0" fontId="4" fillId="0" borderId="0" xfId="0" applyNumberFormat="1" applyFont="1" applyFill="1"/>
    <xf numFmtId="5" fontId="4" fillId="0" borderId="0" xfId="0" applyNumberFormat="1" applyFont="1" applyFill="1"/>
    <xf numFmtId="0" fontId="3" fillId="0" borderId="2" xfId="0" applyNumberFormat="1" applyFont="1" applyBorder="1" applyAlignment="1">
      <alignment horizontal="right"/>
    </xf>
    <xf numFmtId="10" fontId="4" fillId="0" borderId="0" xfId="1" applyNumberFormat="1" applyFont="1"/>
    <xf numFmtId="10" fontId="4" fillId="0" borderId="0" xfId="1" applyNumberFormat="1" applyFont="1" applyFill="1"/>
    <xf numFmtId="0" fontId="3" fillId="3" borderId="1" xfId="2" applyNumberFormat="1" applyFont="1" applyFill="1" applyBorder="1" applyAlignment="1">
      <alignment horizontal="center"/>
    </xf>
    <xf numFmtId="0" fontId="3" fillId="3" borderId="6" xfId="2" applyNumberFormat="1" applyFont="1" applyFill="1" applyBorder="1" applyAlignment="1">
      <alignment horizontal="center"/>
    </xf>
    <xf numFmtId="0" fontId="3" fillId="3" borderId="0" xfId="0" applyNumberFormat="1" applyFont="1" applyFill="1"/>
    <xf numFmtId="0" fontId="4" fillId="3" borderId="0" xfId="0" applyNumberFormat="1" applyFont="1" applyFill="1"/>
    <xf numFmtId="0" fontId="3" fillId="3" borderId="0" xfId="0" applyNumberFormat="1" applyFont="1" applyFill="1" applyAlignment="1">
      <alignment horizontal="center"/>
    </xf>
    <xf numFmtId="0" fontId="4" fillId="3" borderId="0" xfId="0" applyFont="1" applyFill="1"/>
    <xf numFmtId="0" fontId="3" fillId="3" borderId="1" xfId="2" applyFont="1" applyFill="1" applyBorder="1" applyAlignment="1">
      <alignment horizontal="center" wrapText="1"/>
    </xf>
    <xf numFmtId="0" fontId="3" fillId="2" borderId="0" xfId="0" applyFont="1" applyFill="1"/>
    <xf numFmtId="5" fontId="3" fillId="2" borderId="8" xfId="0" applyNumberFormat="1" applyFont="1" applyFill="1" applyBorder="1"/>
    <xf numFmtId="5" fontId="4" fillId="0" borderId="0" xfId="0" applyNumberFormat="1" applyFont="1"/>
    <xf numFmtId="5" fontId="4" fillId="0" borderId="6" xfId="0" applyNumberFormat="1" applyFont="1" applyBorder="1"/>
    <xf numFmtId="0" fontId="3" fillId="2" borderId="0" xfId="0" applyFont="1" applyFill="1" applyBorder="1"/>
    <xf numFmtId="5" fontId="3" fillId="2" borderId="2" xfId="0" applyNumberFormat="1" applyFont="1" applyFill="1" applyBorder="1"/>
    <xf numFmtId="0" fontId="3" fillId="4" borderId="0" xfId="0" applyFont="1" applyFill="1"/>
    <xf numFmtId="0" fontId="3" fillId="0" borderId="0" xfId="0" applyNumberFormat="1" applyFont="1" applyAlignment="1">
      <alignment horizontal="right"/>
    </xf>
    <xf numFmtId="0" fontId="4" fillId="4" borderId="0" xfId="0" applyFont="1" applyFill="1"/>
    <xf numFmtId="0" fontId="3" fillId="0" borderId="6" xfId="2" applyNumberFormat="1" applyFont="1" applyFill="1" applyBorder="1" applyAlignment="1">
      <alignment horizontal="center" wrapText="1"/>
    </xf>
    <xf numFmtId="164" fontId="4" fillId="0" borderId="0" xfId="0" applyNumberFormat="1" applyFont="1"/>
    <xf numFmtId="164" fontId="4" fillId="3" borderId="0" xfId="0" applyNumberFormat="1" applyFont="1" applyFill="1"/>
    <xf numFmtId="164" fontId="4" fillId="0" borderId="0" xfId="0" applyNumberFormat="1" applyFont="1" applyFill="1"/>
    <xf numFmtId="164" fontId="4" fillId="3" borderId="0" xfId="0" applyNumberFormat="1" applyFont="1" applyFill="1" applyAlignment="1">
      <alignment horizontal="center"/>
    </xf>
    <xf numFmtId="164" fontId="3" fillId="0" borderId="2" xfId="0" applyNumberFormat="1" applyFont="1" applyBorder="1"/>
    <xf numFmtId="164" fontId="3" fillId="3" borderId="2" xfId="0" applyNumberFormat="1" applyFont="1" applyFill="1" applyBorder="1"/>
    <xf numFmtId="164" fontId="3" fillId="0" borderId="2" xfId="0" applyNumberFormat="1" applyFont="1" applyFill="1" applyBorder="1"/>
    <xf numFmtId="164" fontId="3" fillId="3" borderId="2" xfId="0" applyNumberFormat="1" applyFont="1" applyFill="1" applyBorder="1" applyAlignment="1">
      <alignment horizontal="center"/>
    </xf>
    <xf numFmtId="0" fontId="3" fillId="0" borderId="7" xfId="2" applyNumberFormat="1" applyFont="1" applyFill="1" applyBorder="1" applyAlignment="1">
      <alignment horizontal="center" wrapText="1"/>
    </xf>
    <xf numFmtId="5" fontId="3" fillId="0" borderId="2" xfId="0" applyNumberFormat="1" applyFont="1" applyBorder="1"/>
    <xf numFmtId="0" fontId="3" fillId="0" borderId="6" xfId="2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5" fontId="4" fillId="0" borderId="0" xfId="0" applyNumberFormat="1" applyFont="1"/>
    <xf numFmtId="0" fontId="3" fillId="0" borderId="0" xfId="0" applyFont="1" applyFill="1" applyAlignment="1">
      <alignment horizontal="center"/>
    </xf>
    <xf numFmtId="5" fontId="4" fillId="0" borderId="1" xfId="0" applyNumberFormat="1" applyFont="1" applyBorder="1"/>
    <xf numFmtId="5" fontId="4" fillId="0" borderId="0" xfId="0" applyNumberFormat="1" applyFont="1" applyFill="1" applyAlignment="1">
      <alignment horizontal="right"/>
    </xf>
    <xf numFmtId="0" fontId="3" fillId="0" borderId="0" xfId="0" applyFont="1" applyFill="1"/>
    <xf numFmtId="10" fontId="4" fillId="0" borderId="0" xfId="0" applyNumberFormat="1" applyFont="1" applyFill="1" applyBorder="1" applyAlignment="1">
      <alignment horizontal="center"/>
    </xf>
    <xf numFmtId="5" fontId="4" fillId="0" borderId="0" xfId="0" applyNumberFormat="1" applyFont="1" applyAlignment="1">
      <alignment horizontal="center"/>
    </xf>
    <xf numFmtId="5" fontId="4" fillId="0" borderId="0" xfId="0" applyNumberFormat="1" applyFont="1" applyAlignment="1">
      <alignment horizontal="center" wrapText="1"/>
    </xf>
    <xf numFmtId="0" fontId="3" fillId="6" borderId="2" xfId="0" applyFont="1" applyFill="1" applyBorder="1" applyAlignment="1">
      <alignment horizontal="right"/>
    </xf>
    <xf numFmtId="5" fontId="3" fillId="6" borderId="2" xfId="0" applyNumberFormat="1" applyFont="1" applyFill="1" applyBorder="1"/>
    <xf numFmtId="0" fontId="3" fillId="6" borderId="2" xfId="0" applyNumberFormat="1" applyFont="1" applyFill="1" applyBorder="1" applyAlignment="1">
      <alignment horizontal="right"/>
    </xf>
    <xf numFmtId="0" fontId="3" fillId="0" borderId="2" xfId="0" applyNumberFormat="1" applyFont="1" applyFill="1" applyBorder="1" applyAlignment="1">
      <alignment horizontal="right"/>
    </xf>
    <xf numFmtId="5" fontId="3" fillId="0" borderId="0" xfId="0" applyNumberFormat="1" applyFont="1" applyFill="1" applyAlignment="1">
      <alignment horizontal="center"/>
    </xf>
    <xf numFmtId="166" fontId="4" fillId="0" borderId="0" xfId="0" applyNumberFormat="1" applyFont="1"/>
    <xf numFmtId="10" fontId="3" fillId="0" borderId="2" xfId="1" applyNumberFormat="1" applyFont="1" applyFill="1" applyBorder="1" applyAlignment="1">
      <alignment horizontal="center"/>
    </xf>
    <xf numFmtId="0" fontId="4" fillId="0" borderId="0" xfId="0" applyFont="1"/>
    <xf numFmtId="0" fontId="0" fillId="0" borderId="0" xfId="0"/>
    <xf numFmtId="37" fontId="4" fillId="0" borderId="0" xfId="0" applyNumberFormat="1" applyFont="1"/>
    <xf numFmtId="0" fontId="4" fillId="0" borderId="0" xfId="3" applyFont="1"/>
    <xf numFmtId="39" fontId="4" fillId="0" borderId="0" xfId="0" applyNumberFormat="1" applyFont="1"/>
    <xf numFmtId="0" fontId="3" fillId="0" borderId="0" xfId="0" applyNumberFormat="1" applyFont="1" applyFill="1" applyProtection="1"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3" fillId="5" borderId="0" xfId="0" applyNumberFormat="1" applyFont="1" applyFill="1" applyAlignment="1" applyProtection="1">
      <alignment horizontal="center"/>
      <protection locked="0"/>
    </xf>
    <xf numFmtId="5" fontId="4" fillId="0" borderId="2" xfId="0" applyNumberFormat="1" applyFont="1" applyBorder="1"/>
    <xf numFmtId="37" fontId="4" fillId="0" borderId="2" xfId="0" applyNumberFormat="1" applyFont="1" applyBorder="1"/>
    <xf numFmtId="0" fontId="4" fillId="0" borderId="0" xfId="0" applyNumberFormat="1" applyFont="1" applyFill="1" applyProtection="1">
      <protection locked="0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right"/>
    </xf>
  </cellXfs>
  <cellStyles count="27">
    <cellStyle name="Comma 2" xfId="19" xr:uid="{59917194-6B53-4D20-A8E5-F73A6B3188A2}"/>
    <cellStyle name="Comma 2 2 2" xfId="10" xr:uid="{F09CC559-EA1E-4CEB-8B3D-89F74FB339E4}"/>
    <cellStyle name="Comma 3" xfId="20" xr:uid="{A219C019-6B51-4E04-A791-94F84CCE8F86}"/>
    <cellStyle name="Comma 4" xfId="15" xr:uid="{BF64762F-A9C0-43BC-B396-56B9CA77A625}"/>
    <cellStyle name="Currency 2" xfId="21" xr:uid="{E7F4A53B-CC9B-4FA8-8ABA-63629F73FA06}"/>
    <cellStyle name="Currency 2 2" xfId="5" xr:uid="{FA8D2FF9-FEDD-428D-A636-38AFFB1A3DA4}"/>
    <cellStyle name="Currency 3" xfId="22" xr:uid="{AD0EF784-BB67-418B-B82C-782B7A378BB0}"/>
    <cellStyle name="Currency 4" xfId="16" xr:uid="{B38C0F94-853C-45CF-8FB8-5BCA9CCBD4F8}"/>
    <cellStyle name="Normal" xfId="0" builtinId="0"/>
    <cellStyle name="Normal 10" xfId="3" xr:uid="{7BB646CD-FC3C-4B25-A80A-955FF2C510D8}"/>
    <cellStyle name="Normal 11" xfId="9" xr:uid="{E162D9BB-5E75-4FA0-B503-C6EBFA6AC807}"/>
    <cellStyle name="Normal 11 3 2" xfId="13" xr:uid="{AAA4B63A-27A3-42F2-A2FB-B4CFD9FA74D4}"/>
    <cellStyle name="Normal 2" xfId="7" xr:uid="{5B452F18-CB91-4678-8CFF-6EC594E2F4DE}"/>
    <cellStyle name="Normal 2 2" xfId="11" xr:uid="{F575D612-0430-4790-BD79-B92BF43E68E5}"/>
    <cellStyle name="Normal 3" xfId="2" xr:uid="{00000000-0005-0000-0000-000001000000}"/>
    <cellStyle name="Normal 3 2" xfId="12" xr:uid="{BA199EE5-4614-443E-B969-ED9B32E9B3C6}"/>
    <cellStyle name="Normal 3 2 2" xfId="25" xr:uid="{FE1807AE-E72E-4544-9DD3-8C3E1AE1CCEE}"/>
    <cellStyle name="Normal 3 3" xfId="24" xr:uid="{1085007F-C46C-461E-A834-2939BB441A12}"/>
    <cellStyle name="Normal 3 4" xfId="6" xr:uid="{CD1C5FD6-4DA4-481C-B0F5-B8E305574FA8}"/>
    <cellStyle name="Normal 3 5" xfId="8" xr:uid="{01F28520-E03B-4110-AE5D-062AA6F890A4}"/>
    <cellStyle name="Normal 4" xfId="26" xr:uid="{097DCC41-B5E2-4AA5-A608-AA5F005A6B8E}"/>
    <cellStyle name="Normal 5" xfId="14" xr:uid="{78FBA838-7ABE-461C-BA5A-BF206FDFD923}"/>
    <cellStyle name="Normal 6" xfId="4" xr:uid="{1E3AF181-9DD2-4F00-8B57-21D9E939AB73}"/>
    <cellStyle name="Percent" xfId="1" builtinId="5"/>
    <cellStyle name="Percent 2" xfId="23" xr:uid="{C69E2B7F-CD7A-477F-BE62-8135B42B23E1}"/>
    <cellStyle name="Percent 3" xfId="18" xr:uid="{74C5886B-7087-4329-8372-86FA0A92A6C0}"/>
    <cellStyle name="Percent 4" xfId="17" xr:uid="{585D2B4C-2AB2-4101-936F-AE2089D2A3CC}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tabSelected="1" workbookViewId="0">
      <selection activeCell="D1" sqref="C1:D1048576"/>
    </sheetView>
  </sheetViews>
  <sheetFormatPr defaultColWidth="9.1640625" defaultRowHeight="12.75" outlineLevelCol="1" x14ac:dyDescent="0.2"/>
  <cols>
    <col min="1" max="1" width="10.1640625" style="61" customWidth="1"/>
    <col min="2" max="2" width="68.1640625" style="61" bestFit="1" customWidth="1"/>
    <col min="3" max="3" width="14.33203125" style="61" hidden="1" customWidth="1" outlineLevel="1"/>
    <col min="4" max="4" width="15.1640625" style="61" hidden="1" customWidth="1" outlineLevel="1"/>
    <col min="5" max="5" width="14.33203125" style="61" bestFit="1" customWidth="1" collapsed="1"/>
    <col min="6" max="9" width="14.33203125" style="61" bestFit="1" customWidth="1"/>
    <col min="10" max="11" width="13" style="61" bestFit="1" customWidth="1"/>
    <col min="12" max="12" width="15.1640625" style="61" bestFit="1" customWidth="1"/>
    <col min="13" max="15" width="15.1640625" style="61" customWidth="1"/>
    <col min="16" max="16384" width="9.1640625" style="61"/>
  </cols>
  <sheetData>
    <row r="1" spans="1:15" x14ac:dyDescent="0.2">
      <c r="A1" s="1" t="s">
        <v>80</v>
      </c>
    </row>
    <row r="2" spans="1:15" x14ac:dyDescent="0.2">
      <c r="A2" s="30" t="s">
        <v>0</v>
      </c>
      <c r="B2" s="32"/>
      <c r="D2" s="2"/>
      <c r="F2" s="47"/>
      <c r="G2" s="2"/>
    </row>
    <row r="3" spans="1:15" x14ac:dyDescent="0.2">
      <c r="A3" s="1" t="s">
        <v>1</v>
      </c>
      <c r="E3" s="47"/>
    </row>
    <row r="4" spans="1:15" x14ac:dyDescent="0.2">
      <c r="A4" s="1"/>
      <c r="I4" s="2"/>
    </row>
    <row r="5" spans="1:15" ht="25.35" customHeight="1" x14ac:dyDescent="0.2">
      <c r="B5" s="1"/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74</v>
      </c>
      <c r="O5" s="4" t="s">
        <v>75</v>
      </c>
    </row>
    <row r="6" spans="1:15" ht="20.45" customHeight="1" x14ac:dyDescent="0.2">
      <c r="B6" s="1"/>
      <c r="C6" s="8" t="s">
        <v>13</v>
      </c>
      <c r="D6" s="8" t="s">
        <v>13</v>
      </c>
      <c r="E6" s="8" t="s">
        <v>13</v>
      </c>
      <c r="F6" s="8" t="s">
        <v>13</v>
      </c>
      <c r="G6" s="8" t="s">
        <v>13</v>
      </c>
      <c r="H6" s="8" t="s">
        <v>13</v>
      </c>
      <c r="I6" s="8" t="s">
        <v>13</v>
      </c>
      <c r="J6" s="8" t="s">
        <v>13</v>
      </c>
      <c r="K6" s="8" t="s">
        <v>13</v>
      </c>
      <c r="L6" s="8" t="s">
        <v>13</v>
      </c>
      <c r="M6" s="8" t="s">
        <v>13</v>
      </c>
      <c r="N6" s="8" t="s">
        <v>13</v>
      </c>
      <c r="O6" s="8" t="s">
        <v>13</v>
      </c>
    </row>
    <row r="7" spans="1:15" x14ac:dyDescent="0.2">
      <c r="B7" s="1"/>
      <c r="C7" s="9"/>
      <c r="D7" s="9"/>
      <c r="E7" s="9"/>
      <c r="F7" s="9"/>
      <c r="G7" s="9"/>
      <c r="H7" s="9"/>
      <c r="I7" s="9"/>
    </row>
    <row r="8" spans="1:15" x14ac:dyDescent="0.2">
      <c r="B8" s="1" t="s">
        <v>0</v>
      </c>
      <c r="C8" s="11"/>
      <c r="D8" s="11"/>
      <c r="E8" s="11"/>
      <c r="F8" s="11"/>
      <c r="G8" s="11"/>
      <c r="H8" s="11"/>
      <c r="I8" s="12"/>
    </row>
    <row r="9" spans="1:15" x14ac:dyDescent="0.2">
      <c r="A9" s="1" t="s">
        <v>14</v>
      </c>
      <c r="B9" s="1"/>
      <c r="C9" s="11"/>
      <c r="D9" s="11"/>
      <c r="E9" s="11"/>
      <c r="F9" s="11"/>
      <c r="G9" s="11"/>
      <c r="H9" s="11"/>
      <c r="I9" s="12"/>
    </row>
    <row r="10" spans="1:15" x14ac:dyDescent="0.2">
      <c r="A10" s="11" t="s">
        <v>15</v>
      </c>
      <c r="B10" s="11" t="s">
        <v>0</v>
      </c>
      <c r="C10" s="26">
        <v>552667.41</v>
      </c>
      <c r="D10" s="26">
        <v>576001.89</v>
      </c>
      <c r="E10" s="26">
        <v>510694.09</v>
      </c>
      <c r="F10" s="26">
        <v>509663.8</v>
      </c>
      <c r="G10" s="26">
        <v>521109.42000000004</v>
      </c>
      <c r="H10" s="26">
        <v>551271.80000000005</v>
      </c>
      <c r="I10" s="26">
        <v>581410.29</v>
      </c>
      <c r="J10" s="26">
        <v>649213.72</v>
      </c>
      <c r="K10" s="26">
        <v>584023.53</v>
      </c>
      <c r="L10" s="26">
        <v>623596.93999999994</v>
      </c>
      <c r="M10" s="13">
        <v>615335.02</v>
      </c>
      <c r="N10" s="13">
        <v>638125.21</v>
      </c>
      <c r="O10" s="13">
        <v>725188.56</v>
      </c>
    </row>
    <row r="11" spans="1:15" x14ac:dyDescent="0.2">
      <c r="A11" s="11" t="s">
        <v>16</v>
      </c>
      <c r="B11" s="11" t="s">
        <v>17</v>
      </c>
      <c r="C11" s="26">
        <v>215704.77000000002</v>
      </c>
      <c r="D11" s="26">
        <v>227264.56</v>
      </c>
      <c r="E11" s="26">
        <v>217830.54</v>
      </c>
      <c r="F11" s="26">
        <v>233307.31</v>
      </c>
      <c r="G11" s="26">
        <v>248174.86</v>
      </c>
      <c r="H11" s="26">
        <v>257843.13</v>
      </c>
      <c r="I11" s="26">
        <v>243052.85</v>
      </c>
      <c r="J11" s="26">
        <v>160794.33000000002</v>
      </c>
      <c r="K11" s="26">
        <v>159387.04999999999</v>
      </c>
      <c r="L11" s="26">
        <v>179287.55</v>
      </c>
      <c r="M11" s="13">
        <v>220511.56</v>
      </c>
      <c r="N11" s="13">
        <v>220357.19</v>
      </c>
      <c r="O11" s="13">
        <v>223169.78</v>
      </c>
    </row>
    <row r="12" spans="1:15" x14ac:dyDescent="0.2">
      <c r="A12" s="11" t="s">
        <v>76</v>
      </c>
      <c r="B12" s="11" t="s">
        <v>92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13">
        <v>0</v>
      </c>
      <c r="N12" s="13">
        <v>0</v>
      </c>
      <c r="O12" s="13">
        <v>256192.5</v>
      </c>
    </row>
    <row r="13" spans="1:15" ht="13.5" thickBot="1" x14ac:dyDescent="0.25">
      <c r="B13" s="14" t="s">
        <v>18</v>
      </c>
      <c r="C13" s="43">
        <f>SUM(C10:C12)</f>
        <v>768372.18</v>
      </c>
      <c r="D13" s="43">
        <f t="shared" ref="D13:O13" si="0">SUM(D10:D12)</f>
        <v>803266.45</v>
      </c>
      <c r="E13" s="43">
        <f t="shared" si="0"/>
        <v>728524.63</v>
      </c>
      <c r="F13" s="43">
        <f t="shared" si="0"/>
        <v>742971.11</v>
      </c>
      <c r="G13" s="43">
        <f t="shared" si="0"/>
        <v>769284.28</v>
      </c>
      <c r="H13" s="43">
        <f t="shared" si="0"/>
        <v>809114.93</v>
      </c>
      <c r="I13" s="43">
        <f t="shared" si="0"/>
        <v>824463.14</v>
      </c>
      <c r="J13" s="43">
        <f t="shared" si="0"/>
        <v>810008.05</v>
      </c>
      <c r="K13" s="43">
        <f t="shared" si="0"/>
        <v>743410.58000000007</v>
      </c>
      <c r="L13" s="43">
        <f t="shared" si="0"/>
        <v>802884.49</v>
      </c>
      <c r="M13" s="43">
        <f t="shared" si="0"/>
        <v>835846.58000000007</v>
      </c>
      <c r="N13" s="43">
        <f t="shared" si="0"/>
        <v>858482.39999999991</v>
      </c>
      <c r="O13" s="43">
        <f t="shared" si="0"/>
        <v>1204550.8400000001</v>
      </c>
    </row>
    <row r="14" spans="1:15" ht="13.5" thickTop="1" x14ac:dyDescent="0.2">
      <c r="B14" s="11" t="s">
        <v>19</v>
      </c>
      <c r="D14" s="13">
        <f>D13-C13</f>
        <v>34894.269999999902</v>
      </c>
      <c r="E14" s="13">
        <f t="shared" ref="E14:J14" si="1">E13-D13</f>
        <v>-74741.819999999949</v>
      </c>
      <c r="F14" s="13">
        <f t="shared" si="1"/>
        <v>14446.479999999981</v>
      </c>
      <c r="G14" s="13">
        <f t="shared" si="1"/>
        <v>26313.170000000042</v>
      </c>
      <c r="H14" s="13">
        <f t="shared" si="1"/>
        <v>39830.650000000023</v>
      </c>
      <c r="I14" s="13">
        <f t="shared" si="1"/>
        <v>15348.209999999963</v>
      </c>
      <c r="J14" s="13">
        <f t="shared" si="1"/>
        <v>-14455.089999999967</v>
      </c>
      <c r="K14" s="13">
        <f>K13-J13</f>
        <v>-66597.469999999972</v>
      </c>
      <c r="L14" s="13">
        <f>L13-K13</f>
        <v>59473.909999999916</v>
      </c>
      <c r="M14" s="13">
        <f>M13-L13</f>
        <v>32962.090000000084</v>
      </c>
      <c r="N14" s="13">
        <f>N13-M13</f>
        <v>22635.819999999832</v>
      </c>
      <c r="O14" s="13">
        <f>O13-N13</f>
        <v>346068.44000000018</v>
      </c>
    </row>
    <row r="15" spans="1:15" x14ac:dyDescent="0.2">
      <c r="B15" s="11" t="s">
        <v>20</v>
      </c>
      <c r="D15" s="15">
        <f>D14/C13</f>
        <v>4.5413239714118619E-2</v>
      </c>
      <c r="E15" s="15">
        <f t="shared" ref="E15:J15" si="2">E14/D13</f>
        <v>-9.3047356826617064E-2</v>
      </c>
      <c r="F15" s="15">
        <f t="shared" si="2"/>
        <v>1.9829775693376326E-2</v>
      </c>
      <c r="G15" s="15">
        <f t="shared" si="2"/>
        <v>3.5416141550914465E-2</v>
      </c>
      <c r="H15" s="15">
        <f t="shared" si="2"/>
        <v>5.1776243237415462E-2</v>
      </c>
      <c r="I15" s="15">
        <f t="shared" si="2"/>
        <v>1.8969134582648182E-2</v>
      </c>
      <c r="J15" s="15">
        <f t="shared" si="2"/>
        <v>-1.7532730450508641E-2</v>
      </c>
      <c r="K15" s="15">
        <f>K14/J13</f>
        <v>-8.2218281657818054E-2</v>
      </c>
      <c r="L15" s="15">
        <f>L14/K13</f>
        <v>8.0001430703340148E-2</v>
      </c>
      <c r="M15" s="15">
        <f>M14/L13</f>
        <v>4.1054585573075501E-2</v>
      </c>
      <c r="N15" s="15">
        <f>N14/M13</f>
        <v>2.7081309586742378E-2</v>
      </c>
      <c r="O15" s="15">
        <f>O14/N13</f>
        <v>0.40311652283145261</v>
      </c>
    </row>
    <row r="16" spans="1:15" x14ac:dyDescent="0.2">
      <c r="C16" s="11"/>
      <c r="D16" s="11"/>
      <c r="E16" s="11"/>
      <c r="F16" s="11"/>
      <c r="G16" s="11"/>
      <c r="H16" s="11"/>
      <c r="I16" s="12"/>
    </row>
    <row r="17" spans="1:15" x14ac:dyDescent="0.2">
      <c r="A17" s="1" t="s">
        <v>21</v>
      </c>
      <c r="C17" s="26"/>
      <c r="D17" s="26"/>
      <c r="E17" s="26"/>
      <c r="F17" s="26"/>
      <c r="G17" s="26"/>
      <c r="H17" s="26"/>
      <c r="I17" s="13"/>
      <c r="J17" s="26"/>
      <c r="K17" s="26"/>
    </row>
    <row r="18" spans="1:15" x14ac:dyDescent="0.2">
      <c r="A18" s="11" t="s">
        <v>15</v>
      </c>
      <c r="B18" s="11" t="s">
        <v>0</v>
      </c>
      <c r="C18" s="26">
        <v>62431.380000000005</v>
      </c>
      <c r="D18" s="26">
        <v>62892.380000000005</v>
      </c>
      <c r="E18" s="26">
        <v>64859.520000000004</v>
      </c>
      <c r="F18" s="26">
        <v>75855</v>
      </c>
      <c r="G18" s="26">
        <v>31725.72</v>
      </c>
      <c r="H18" s="26">
        <v>0</v>
      </c>
      <c r="I18" s="13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</row>
    <row r="19" spans="1:15" ht="13.5" thickBot="1" x14ac:dyDescent="0.25">
      <c r="B19" s="14" t="s">
        <v>22</v>
      </c>
      <c r="C19" s="43">
        <f>C18</f>
        <v>62431.380000000005</v>
      </c>
      <c r="D19" s="43">
        <f t="shared" ref="D19:G19" si="3">D18</f>
        <v>62892.380000000005</v>
      </c>
      <c r="E19" s="43">
        <f t="shared" si="3"/>
        <v>64859.520000000004</v>
      </c>
      <c r="F19" s="43">
        <f t="shared" si="3"/>
        <v>75855</v>
      </c>
      <c r="G19" s="43">
        <f t="shared" si="3"/>
        <v>31725.72</v>
      </c>
      <c r="H19" s="43">
        <f t="shared" ref="H19" si="4">H18</f>
        <v>0</v>
      </c>
      <c r="I19" s="43">
        <v>0</v>
      </c>
      <c r="J19" s="43">
        <f t="shared" ref="J19:K19" si="5">J18</f>
        <v>0</v>
      </c>
      <c r="K19" s="43">
        <f t="shared" si="5"/>
        <v>0</v>
      </c>
      <c r="L19" s="43">
        <f t="shared" ref="L19:M19" si="6">L18</f>
        <v>0</v>
      </c>
      <c r="M19" s="43">
        <f t="shared" si="6"/>
        <v>0</v>
      </c>
      <c r="N19" s="43">
        <f t="shared" ref="N19:O19" si="7">N18</f>
        <v>0</v>
      </c>
      <c r="O19" s="43">
        <f t="shared" si="7"/>
        <v>0</v>
      </c>
    </row>
    <row r="20" spans="1:15" ht="13.5" thickTop="1" x14ac:dyDescent="0.2">
      <c r="B20" s="11" t="s">
        <v>19</v>
      </c>
      <c r="C20" s="11"/>
      <c r="D20" s="13">
        <f>D19-C19</f>
        <v>461</v>
      </c>
      <c r="E20" s="13">
        <f t="shared" ref="E20:O20" si="8">E19-D19</f>
        <v>1967.1399999999994</v>
      </c>
      <c r="F20" s="13">
        <f t="shared" si="8"/>
        <v>10995.479999999996</v>
      </c>
      <c r="G20" s="13">
        <f t="shared" si="8"/>
        <v>-44129.279999999999</v>
      </c>
      <c r="H20" s="13">
        <f t="shared" si="8"/>
        <v>-31725.72</v>
      </c>
      <c r="I20" s="13">
        <f t="shared" si="8"/>
        <v>0</v>
      </c>
      <c r="J20" s="13">
        <f t="shared" si="8"/>
        <v>0</v>
      </c>
      <c r="K20" s="13">
        <f t="shared" si="8"/>
        <v>0</v>
      </c>
      <c r="L20" s="13">
        <f t="shared" si="8"/>
        <v>0</v>
      </c>
      <c r="M20" s="13">
        <f t="shared" si="8"/>
        <v>0</v>
      </c>
      <c r="N20" s="13">
        <f t="shared" si="8"/>
        <v>0</v>
      </c>
      <c r="O20" s="13">
        <f t="shared" si="8"/>
        <v>0</v>
      </c>
    </row>
    <row r="21" spans="1:15" x14ac:dyDescent="0.2">
      <c r="B21" s="11" t="s">
        <v>20</v>
      </c>
      <c r="C21" s="11"/>
      <c r="D21" s="15">
        <f>D20/C19</f>
        <v>7.3841071589319336E-3</v>
      </c>
      <c r="E21" s="15">
        <f t="shared" ref="E21:O21" si="9">E20/D19</f>
        <v>3.1277874998529222E-2</v>
      </c>
      <c r="F21" s="15">
        <f t="shared" si="9"/>
        <v>0.16952761907581176</v>
      </c>
      <c r="G21" s="15">
        <f t="shared" si="9"/>
        <v>-0.58175835475578408</v>
      </c>
      <c r="H21" s="15">
        <f t="shared" si="9"/>
        <v>-1</v>
      </c>
      <c r="I21" s="15" t="e">
        <f t="shared" si="9"/>
        <v>#DIV/0!</v>
      </c>
      <c r="J21" s="15" t="e">
        <f t="shared" si="9"/>
        <v>#DIV/0!</v>
      </c>
      <c r="K21" s="15" t="e">
        <f t="shared" si="9"/>
        <v>#DIV/0!</v>
      </c>
      <c r="L21" s="15" t="e">
        <f t="shared" si="9"/>
        <v>#DIV/0!</v>
      </c>
      <c r="M21" s="15" t="e">
        <f t="shared" si="9"/>
        <v>#DIV/0!</v>
      </c>
      <c r="N21" s="15" t="e">
        <f t="shared" si="9"/>
        <v>#DIV/0!</v>
      </c>
      <c r="O21" s="15" t="e">
        <f t="shared" si="9"/>
        <v>#DIV/0!</v>
      </c>
    </row>
    <row r="22" spans="1:15" x14ac:dyDescent="0.2">
      <c r="B22" s="11"/>
      <c r="C22" s="11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13.5" thickBot="1" x14ac:dyDescent="0.25">
      <c r="B23" s="54" t="s">
        <v>23</v>
      </c>
      <c r="C23" s="55">
        <f>C19+C13</f>
        <v>830803.56</v>
      </c>
      <c r="D23" s="55">
        <f t="shared" ref="D23:L23" si="10">D19+D13</f>
        <v>866158.83</v>
      </c>
      <c r="E23" s="55">
        <f t="shared" si="10"/>
        <v>793384.15</v>
      </c>
      <c r="F23" s="55">
        <f t="shared" si="10"/>
        <v>818826.11</v>
      </c>
      <c r="G23" s="55">
        <f t="shared" si="10"/>
        <v>801010</v>
      </c>
      <c r="H23" s="55">
        <f t="shared" si="10"/>
        <v>809114.93</v>
      </c>
      <c r="I23" s="55">
        <f t="shared" si="10"/>
        <v>824463.14</v>
      </c>
      <c r="J23" s="55">
        <f t="shared" si="10"/>
        <v>810008.05</v>
      </c>
      <c r="K23" s="55">
        <f t="shared" si="10"/>
        <v>743410.58000000007</v>
      </c>
      <c r="L23" s="55">
        <f t="shared" si="10"/>
        <v>802884.49</v>
      </c>
      <c r="M23" s="55">
        <f t="shared" ref="M23:N23" si="11">M19+M13</f>
        <v>835846.58000000007</v>
      </c>
      <c r="N23" s="55">
        <f t="shared" si="11"/>
        <v>858482.39999999991</v>
      </c>
      <c r="O23" s="55">
        <f t="shared" ref="O23" si="12">O19+O13</f>
        <v>1204550.8400000001</v>
      </c>
    </row>
    <row r="24" spans="1:15" ht="13.5" thickTop="1" x14ac:dyDescent="0.2">
      <c r="B24" s="11"/>
      <c r="C24" s="11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 x14ac:dyDescent="0.2">
      <c r="C25" s="11"/>
      <c r="D25" s="11"/>
      <c r="E25" s="11"/>
      <c r="F25" s="11"/>
      <c r="G25" s="11"/>
      <c r="H25" s="11"/>
      <c r="I25" s="12"/>
    </row>
    <row r="26" spans="1:15" x14ac:dyDescent="0.2">
      <c r="A26" s="1" t="s">
        <v>24</v>
      </c>
      <c r="B26" s="1"/>
      <c r="C26" s="11"/>
      <c r="D26" s="11"/>
      <c r="E26" s="11"/>
      <c r="F26" s="11"/>
      <c r="G26" s="11"/>
      <c r="H26" s="11"/>
      <c r="I26" s="12"/>
    </row>
    <row r="27" spans="1:15" x14ac:dyDescent="0.2">
      <c r="A27" s="11" t="s">
        <v>15</v>
      </c>
      <c r="B27" s="11" t="s">
        <v>0</v>
      </c>
      <c r="C27" s="34">
        <v>54321.37</v>
      </c>
      <c r="D27" s="34">
        <v>66750.34</v>
      </c>
      <c r="E27" s="34">
        <v>71211.399999999994</v>
      </c>
      <c r="F27" s="34">
        <v>80541.299999999988</v>
      </c>
      <c r="G27" s="34">
        <v>80323.649999999994</v>
      </c>
      <c r="H27" s="34">
        <v>70570.929999999993</v>
      </c>
      <c r="I27" s="36">
        <v>68901.859999999986</v>
      </c>
      <c r="J27" s="36">
        <v>49610.23</v>
      </c>
      <c r="K27" s="59">
        <v>93021.989999999991</v>
      </c>
      <c r="L27" s="36">
        <v>119557.94</v>
      </c>
      <c r="M27" s="36">
        <v>27725.41</v>
      </c>
      <c r="N27" s="36">
        <v>29271.239999999998</v>
      </c>
      <c r="O27" s="36">
        <v>41737.480000000003</v>
      </c>
    </row>
    <row r="28" spans="1:15" x14ac:dyDescent="0.2">
      <c r="A28" s="11" t="s">
        <v>16</v>
      </c>
      <c r="B28" s="11" t="s">
        <v>17</v>
      </c>
      <c r="C28" s="34">
        <v>44196.060000000005</v>
      </c>
      <c r="D28" s="34">
        <v>53370.67</v>
      </c>
      <c r="E28" s="34">
        <v>53789.670000000006</v>
      </c>
      <c r="F28" s="34">
        <v>60848.570000000007</v>
      </c>
      <c r="G28" s="34">
        <v>53182.7</v>
      </c>
      <c r="H28" s="34">
        <v>40189.160000000003</v>
      </c>
      <c r="I28" s="36">
        <v>48318.54</v>
      </c>
      <c r="J28" s="36">
        <v>29808.82</v>
      </c>
      <c r="K28" s="59">
        <v>48249.67</v>
      </c>
      <c r="L28" s="36">
        <v>67094.509999999995</v>
      </c>
      <c r="M28" s="36">
        <v>83667.429999999993</v>
      </c>
      <c r="N28" s="36">
        <v>75679.34</v>
      </c>
      <c r="O28" s="36">
        <v>80014.709999999992</v>
      </c>
    </row>
    <row r="29" spans="1:15" x14ac:dyDescent="0.2">
      <c r="A29" s="11" t="s">
        <v>25</v>
      </c>
      <c r="B29" s="11" t="s">
        <v>26</v>
      </c>
      <c r="C29" s="34">
        <v>18832.989999999998</v>
      </c>
      <c r="D29" s="34">
        <v>24159.670000000002</v>
      </c>
      <c r="E29" s="34">
        <v>28432.560000000001</v>
      </c>
      <c r="F29" s="34">
        <v>30225.269999999997</v>
      </c>
      <c r="G29" s="34">
        <v>28302.98</v>
      </c>
      <c r="H29" s="34">
        <v>16436.689999999999</v>
      </c>
      <c r="I29" s="36">
        <v>20116.88</v>
      </c>
      <c r="J29" s="36">
        <v>39593.03</v>
      </c>
      <c r="K29" s="59">
        <v>20713.620000000003</v>
      </c>
      <c r="L29" s="36">
        <v>24060.36</v>
      </c>
      <c r="M29" s="36">
        <v>12436.57</v>
      </c>
      <c r="N29" s="36">
        <v>13980.96</v>
      </c>
      <c r="O29" s="36">
        <v>14315.02</v>
      </c>
    </row>
    <row r="30" spans="1:15" x14ac:dyDescent="0.2">
      <c r="A30" s="11" t="s">
        <v>76</v>
      </c>
      <c r="B30" s="11" t="s">
        <v>92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13">
        <v>0</v>
      </c>
      <c r="N30" s="13">
        <v>0</v>
      </c>
      <c r="O30" s="13">
        <v>20202.150000000001</v>
      </c>
    </row>
    <row r="31" spans="1:15" ht="13.5" thickBot="1" x14ac:dyDescent="0.25">
      <c r="B31" s="57" t="s">
        <v>27</v>
      </c>
      <c r="C31" s="40">
        <f t="shared" ref="C31:N31" si="13">SUM(C27:C30)</f>
        <v>117350.42000000001</v>
      </c>
      <c r="D31" s="40">
        <f t="shared" si="13"/>
        <v>144280.68</v>
      </c>
      <c r="E31" s="40">
        <f t="shared" si="13"/>
        <v>153433.63</v>
      </c>
      <c r="F31" s="40">
        <f t="shared" si="13"/>
        <v>171615.13999999998</v>
      </c>
      <c r="G31" s="40">
        <f t="shared" si="13"/>
        <v>161809.32999999999</v>
      </c>
      <c r="H31" s="40">
        <f t="shared" si="13"/>
        <v>127196.78</v>
      </c>
      <c r="I31" s="40">
        <f t="shared" si="13"/>
        <v>137337.28</v>
      </c>
      <c r="J31" s="40">
        <f t="shared" si="13"/>
        <v>119012.08</v>
      </c>
      <c r="K31" s="40">
        <f t="shared" si="13"/>
        <v>161985.27999999997</v>
      </c>
      <c r="L31" s="40">
        <f t="shared" si="13"/>
        <v>210712.81</v>
      </c>
      <c r="M31" s="40">
        <f t="shared" si="13"/>
        <v>123829.41</v>
      </c>
      <c r="N31" s="40">
        <f t="shared" si="13"/>
        <v>118931.53999999998</v>
      </c>
      <c r="O31" s="40">
        <f>SUM(O27:O30)</f>
        <v>156269.35999999999</v>
      </c>
    </row>
    <row r="32" spans="1:15" ht="13.5" thickTop="1" x14ac:dyDescent="0.2">
      <c r="B32" s="11" t="s">
        <v>19</v>
      </c>
      <c r="D32" s="13">
        <f>D31-C31</f>
        <v>26930.25999999998</v>
      </c>
      <c r="E32" s="13">
        <f t="shared" ref="E32:O32" si="14">E31-D31</f>
        <v>9152.9500000000116</v>
      </c>
      <c r="F32" s="13">
        <f t="shared" si="14"/>
        <v>18181.50999999998</v>
      </c>
      <c r="G32" s="13">
        <f t="shared" si="14"/>
        <v>-9805.8099999999977</v>
      </c>
      <c r="H32" s="13">
        <f t="shared" si="14"/>
        <v>-34612.549999999988</v>
      </c>
      <c r="I32" s="13">
        <f t="shared" si="14"/>
        <v>10140.5</v>
      </c>
      <c r="J32" s="13">
        <f t="shared" si="14"/>
        <v>-18325.199999999997</v>
      </c>
      <c r="K32" s="13">
        <f t="shared" si="14"/>
        <v>42973.199999999968</v>
      </c>
      <c r="L32" s="13">
        <f t="shared" si="14"/>
        <v>48727.530000000028</v>
      </c>
      <c r="M32" s="13">
        <f t="shared" si="14"/>
        <v>-86883.4</v>
      </c>
      <c r="N32" s="13">
        <f t="shared" si="14"/>
        <v>-4897.8700000000244</v>
      </c>
      <c r="O32" s="13">
        <f t="shared" si="14"/>
        <v>37337.820000000007</v>
      </c>
    </row>
    <row r="33" spans="1:15" x14ac:dyDescent="0.2">
      <c r="B33" s="11" t="s">
        <v>20</v>
      </c>
      <c r="D33" s="15">
        <f>D32/C31</f>
        <v>0.22948584248782389</v>
      </c>
      <c r="E33" s="15">
        <f t="shared" ref="E33:O33" si="15">E32/D31</f>
        <v>6.3438500567089176E-2</v>
      </c>
      <c r="F33" s="15">
        <f t="shared" si="15"/>
        <v>0.11849755493629383</v>
      </c>
      <c r="G33" s="15">
        <f t="shared" si="15"/>
        <v>-5.7138373688941424E-2</v>
      </c>
      <c r="H33" s="15">
        <f t="shared" si="15"/>
        <v>-0.21390948222824971</v>
      </c>
      <c r="I33" s="15">
        <f t="shared" si="15"/>
        <v>7.9722930093041669E-2</v>
      </c>
      <c r="J33" s="15">
        <f t="shared" si="15"/>
        <v>-0.13343208777689494</v>
      </c>
      <c r="K33" s="15">
        <f t="shared" si="15"/>
        <v>0.36108267328829113</v>
      </c>
      <c r="L33" s="15">
        <f t="shared" si="15"/>
        <v>0.30081455549541314</v>
      </c>
      <c r="M33" s="15">
        <f t="shared" si="15"/>
        <v>-0.41233088771394577</v>
      </c>
      <c r="N33" s="15">
        <f t="shared" si="15"/>
        <v>-3.9553366199516125E-2</v>
      </c>
      <c r="O33" s="15">
        <f t="shared" si="15"/>
        <v>0.3139438033006216</v>
      </c>
    </row>
    <row r="34" spans="1:15" x14ac:dyDescent="0.2">
      <c r="B34" s="11"/>
      <c r="D34" s="15"/>
      <c r="E34" s="15"/>
      <c r="F34" s="15"/>
      <c r="G34" s="15"/>
      <c r="H34" s="15"/>
      <c r="I34" s="16"/>
    </row>
    <row r="35" spans="1:15" ht="13.5" thickBot="1" x14ac:dyDescent="0.25">
      <c r="B35" s="56" t="s">
        <v>28</v>
      </c>
      <c r="C35" s="55">
        <f>SUM(C23+C31)</f>
        <v>948153.9800000001</v>
      </c>
      <c r="D35" s="55">
        <f t="shared" ref="D35:L35" si="16">SUM(D23+D31)</f>
        <v>1010439.51</v>
      </c>
      <c r="E35" s="55">
        <f t="shared" si="16"/>
        <v>946817.78</v>
      </c>
      <c r="F35" s="55">
        <f t="shared" si="16"/>
        <v>990441.25</v>
      </c>
      <c r="G35" s="55">
        <f t="shared" si="16"/>
        <v>962819.33</v>
      </c>
      <c r="H35" s="55">
        <f t="shared" si="16"/>
        <v>936311.71000000008</v>
      </c>
      <c r="I35" s="55">
        <f t="shared" si="16"/>
        <v>961800.42</v>
      </c>
      <c r="J35" s="55">
        <f t="shared" si="16"/>
        <v>929020.13</v>
      </c>
      <c r="K35" s="55">
        <f t="shared" si="16"/>
        <v>905395.8600000001</v>
      </c>
      <c r="L35" s="55">
        <f t="shared" si="16"/>
        <v>1013597.3</v>
      </c>
      <c r="M35" s="55">
        <f t="shared" ref="M35:N35" si="17">SUM(M23+M31)</f>
        <v>959675.99000000011</v>
      </c>
      <c r="N35" s="55">
        <f t="shared" si="17"/>
        <v>977413.94</v>
      </c>
      <c r="O35" s="55">
        <f t="shared" ref="O35" si="18">SUM(O23+O31)</f>
        <v>1360820.2000000002</v>
      </c>
    </row>
    <row r="36" spans="1:15" ht="13.5" thickTop="1" x14ac:dyDescent="0.2">
      <c r="B36" s="11"/>
      <c r="D36" s="15"/>
      <c r="E36" s="15"/>
      <c r="F36" s="15"/>
      <c r="G36" s="15"/>
      <c r="H36" s="15"/>
      <c r="I36" s="16"/>
    </row>
    <row r="37" spans="1:15" x14ac:dyDescent="0.2">
      <c r="A37" s="63">
        <v>-1</v>
      </c>
      <c r="B37" s="11" t="s">
        <v>79</v>
      </c>
      <c r="D37" s="15"/>
      <c r="E37" s="15"/>
      <c r="F37" s="15"/>
      <c r="G37" s="15"/>
      <c r="H37" s="15"/>
      <c r="I37" s="16"/>
    </row>
    <row r="38" spans="1:15" x14ac:dyDescent="0.2">
      <c r="A38" s="63"/>
      <c r="B38" s="11"/>
      <c r="D38" s="15"/>
      <c r="E38" s="15"/>
      <c r="F38" s="15"/>
      <c r="G38" s="15"/>
      <c r="H38" s="15"/>
      <c r="I38" s="16"/>
    </row>
    <row r="39" spans="1:15" x14ac:dyDescent="0.2">
      <c r="I39" s="2"/>
    </row>
    <row r="40" spans="1:15" x14ac:dyDescent="0.2">
      <c r="A40" s="61" t="s">
        <v>81</v>
      </c>
    </row>
    <row r="41" spans="1:15" x14ac:dyDescent="0.2">
      <c r="A41" s="61" t="s">
        <v>91</v>
      </c>
    </row>
  </sheetData>
  <phoneticPr fontId="0" type="noConversion"/>
  <printOptions horizontalCentered="1" gridLines="1"/>
  <pageMargins left="0" right="0" top="0" bottom="0.5" header="0" footer="0"/>
  <pageSetup paperSize="5" scale="96" fitToHeight="0" orientation="landscape" r:id="rId1"/>
  <headerFooter>
    <oddFooter>&amp;CPage &amp;P of &amp;N&amp;R&amp;D&amp;T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1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D1" sqref="C1:D1048576"/>
    </sheetView>
  </sheetViews>
  <sheetFormatPr defaultColWidth="9.1640625" defaultRowHeight="12.75" outlineLevelCol="1" x14ac:dyDescent="0.2"/>
  <cols>
    <col min="1" max="1" width="10.1640625" style="61" customWidth="1"/>
    <col min="2" max="2" width="33.83203125" style="61" customWidth="1"/>
    <col min="3" max="4" width="14.1640625" style="61" hidden="1" customWidth="1" outlineLevel="1"/>
    <col min="5" max="5" width="14.1640625" style="61" bestFit="1" customWidth="1" collapsed="1"/>
    <col min="6" max="11" width="14.1640625" style="61" bestFit="1" customWidth="1"/>
    <col min="12" max="15" width="14.1640625" style="61" customWidth="1"/>
    <col min="16" max="16" width="1.1640625" style="61" customWidth="1"/>
    <col min="17" max="19" width="13.1640625" style="61" customWidth="1"/>
    <col min="20" max="20" width="23.5" style="61" customWidth="1"/>
    <col min="21" max="21" width="22.6640625" style="61" customWidth="1"/>
    <col min="22" max="22" width="1" style="61" customWidth="1"/>
    <col min="23" max="23" width="12.33203125" style="61" customWidth="1"/>
    <col min="24" max="24" width="20.1640625" style="61" customWidth="1"/>
    <col min="25" max="16384" width="9.1640625" style="61"/>
  </cols>
  <sheetData>
    <row r="1" spans="1:24" x14ac:dyDescent="0.2">
      <c r="A1" s="1" t="s">
        <v>80</v>
      </c>
      <c r="G1" s="47"/>
    </row>
    <row r="2" spans="1:24" x14ac:dyDescent="0.2">
      <c r="A2" s="30" t="s">
        <v>0</v>
      </c>
      <c r="B2" s="32"/>
      <c r="H2" s="47"/>
      <c r="M2" s="2"/>
      <c r="N2" s="2"/>
      <c r="O2" s="2"/>
    </row>
    <row r="3" spans="1:24" x14ac:dyDescent="0.2">
      <c r="A3" s="1" t="s">
        <v>24</v>
      </c>
    </row>
    <row r="4" spans="1:24" x14ac:dyDescent="0.2">
      <c r="A4" s="1"/>
      <c r="I4" s="2"/>
      <c r="J4" s="2"/>
      <c r="K4" s="2"/>
      <c r="L4" s="2"/>
      <c r="M4" s="2"/>
      <c r="N4" s="2"/>
      <c r="O4" s="2"/>
      <c r="Q4" s="2"/>
      <c r="R4" s="2"/>
      <c r="S4" s="2"/>
      <c r="T4" s="2"/>
      <c r="U4" s="2"/>
      <c r="V4" s="2"/>
      <c r="W4" s="2"/>
      <c r="X4" s="2"/>
    </row>
    <row r="5" spans="1:24" ht="51" x14ac:dyDescent="0.2">
      <c r="B5" s="1"/>
      <c r="C5" s="3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74</v>
      </c>
      <c r="O5" s="4" t="s">
        <v>75</v>
      </c>
      <c r="P5" s="17"/>
      <c r="Q5" s="4" t="s">
        <v>75</v>
      </c>
      <c r="R5" s="4" t="s">
        <v>75</v>
      </c>
      <c r="S5" s="4" t="s">
        <v>75</v>
      </c>
      <c r="T5" s="5" t="s">
        <v>83</v>
      </c>
      <c r="U5" s="5" t="s">
        <v>83</v>
      </c>
      <c r="V5" s="23"/>
      <c r="W5" s="45" t="s">
        <v>84</v>
      </c>
      <c r="X5" s="6" t="s">
        <v>85</v>
      </c>
    </row>
    <row r="6" spans="1:24" ht="26.45" customHeight="1" x14ac:dyDescent="0.2">
      <c r="B6" s="1"/>
      <c r="C6" s="7" t="s">
        <v>13</v>
      </c>
      <c r="D6" s="8" t="s">
        <v>13</v>
      </c>
      <c r="E6" s="8" t="s">
        <v>13</v>
      </c>
      <c r="F6" s="8" t="s">
        <v>13</v>
      </c>
      <c r="G6" s="8" t="s">
        <v>13</v>
      </c>
      <c r="H6" s="8" t="s">
        <v>13</v>
      </c>
      <c r="I6" s="8" t="s">
        <v>13</v>
      </c>
      <c r="J6" s="8" t="s">
        <v>13</v>
      </c>
      <c r="K6" s="8" t="s">
        <v>13</v>
      </c>
      <c r="L6" s="8" t="s">
        <v>13</v>
      </c>
      <c r="M6" s="8" t="s">
        <v>13</v>
      </c>
      <c r="N6" s="8" t="s">
        <v>13</v>
      </c>
      <c r="O6" s="8" t="s">
        <v>13</v>
      </c>
      <c r="P6" s="18"/>
      <c r="Q6" s="33" t="s">
        <v>29</v>
      </c>
      <c r="R6" s="33" t="s">
        <v>30</v>
      </c>
      <c r="S6" s="33" t="s">
        <v>31</v>
      </c>
      <c r="T6" s="8" t="s">
        <v>32</v>
      </c>
      <c r="U6" s="8" t="s">
        <v>33</v>
      </c>
      <c r="V6" s="18"/>
      <c r="W6" s="44" t="s">
        <v>29</v>
      </c>
      <c r="X6" s="42" t="s">
        <v>86</v>
      </c>
    </row>
    <row r="7" spans="1:24" x14ac:dyDescent="0.2">
      <c r="B7" s="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9"/>
      <c r="Q7" s="10"/>
      <c r="R7" s="10"/>
      <c r="S7" s="10"/>
      <c r="T7" s="10"/>
      <c r="U7" s="10"/>
      <c r="V7" s="21"/>
      <c r="W7" s="10"/>
      <c r="X7" s="10"/>
    </row>
    <row r="8" spans="1:24" x14ac:dyDescent="0.2">
      <c r="C8" s="11"/>
      <c r="D8" s="11"/>
      <c r="E8" s="11"/>
      <c r="F8" s="11"/>
      <c r="G8" s="11"/>
      <c r="H8" s="11"/>
      <c r="I8" s="12"/>
      <c r="J8" s="12"/>
      <c r="K8" s="12"/>
      <c r="L8" s="12"/>
      <c r="M8" s="12"/>
      <c r="N8" s="12"/>
      <c r="O8" s="12"/>
      <c r="P8" s="20"/>
      <c r="Q8" s="2"/>
      <c r="R8" s="2"/>
      <c r="S8" s="2"/>
      <c r="T8" s="13"/>
      <c r="U8" s="2"/>
      <c r="V8" s="22"/>
      <c r="W8" s="2"/>
      <c r="X8" s="2"/>
    </row>
    <row r="9" spans="1:24" x14ac:dyDescent="0.2">
      <c r="B9" s="1" t="s">
        <v>0</v>
      </c>
      <c r="C9" s="11"/>
      <c r="D9" s="11"/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20"/>
      <c r="Q9" s="2"/>
      <c r="R9" s="2"/>
      <c r="S9" s="2"/>
      <c r="T9" s="13"/>
      <c r="U9" s="50"/>
      <c r="V9" s="22"/>
      <c r="W9" s="2"/>
      <c r="X9" s="2"/>
    </row>
    <row r="10" spans="1:24" x14ac:dyDescent="0.2">
      <c r="A10" s="11" t="s">
        <v>15</v>
      </c>
      <c r="B10" s="11" t="s">
        <v>0</v>
      </c>
      <c r="C10" s="34">
        <v>54321.37</v>
      </c>
      <c r="D10" s="34">
        <v>66750.34</v>
      </c>
      <c r="E10" s="34">
        <v>71211.399999999994</v>
      </c>
      <c r="F10" s="34">
        <v>80541.299999999988</v>
      </c>
      <c r="G10" s="34">
        <v>80323.649999999994</v>
      </c>
      <c r="H10" s="34">
        <v>70570.929999999993</v>
      </c>
      <c r="I10" s="36">
        <v>68901.859999999986</v>
      </c>
      <c r="J10" s="36">
        <v>49610.23</v>
      </c>
      <c r="K10" s="46">
        <v>93021.989999999991</v>
      </c>
      <c r="L10" s="36">
        <v>119557.94</v>
      </c>
      <c r="M10" s="36">
        <v>27725.41</v>
      </c>
      <c r="N10" s="36">
        <v>29271.239999999998</v>
      </c>
      <c r="O10" s="36">
        <v>41737.480000000003</v>
      </c>
      <c r="P10" s="35"/>
      <c r="Q10" s="36">
        <v>95471</v>
      </c>
      <c r="R10" s="79">
        <v>0</v>
      </c>
      <c r="S10" s="36">
        <f>Q10+R10</f>
        <v>95471</v>
      </c>
      <c r="T10" s="36">
        <f>S10-O10</f>
        <v>53733.52</v>
      </c>
      <c r="U10" s="51">
        <f>O10/S10</f>
        <v>0.43717442993160233</v>
      </c>
      <c r="V10" s="37"/>
      <c r="W10" s="36">
        <v>95000</v>
      </c>
      <c r="X10" s="49">
        <f>W10-Q10</f>
        <v>-471</v>
      </c>
    </row>
    <row r="11" spans="1:24" x14ac:dyDescent="0.2">
      <c r="A11" s="11" t="s">
        <v>16</v>
      </c>
      <c r="B11" s="11" t="s">
        <v>17</v>
      </c>
      <c r="C11" s="34">
        <v>44196.060000000005</v>
      </c>
      <c r="D11" s="34">
        <v>53370.67</v>
      </c>
      <c r="E11" s="34">
        <v>53789.670000000006</v>
      </c>
      <c r="F11" s="34">
        <v>60848.570000000007</v>
      </c>
      <c r="G11" s="34">
        <v>53182.7</v>
      </c>
      <c r="H11" s="34">
        <v>40189.160000000003</v>
      </c>
      <c r="I11" s="36">
        <v>48318.54</v>
      </c>
      <c r="J11" s="36">
        <v>29808.82</v>
      </c>
      <c r="K11" s="46">
        <v>48249.67</v>
      </c>
      <c r="L11" s="36">
        <v>67094.509999999995</v>
      </c>
      <c r="M11" s="36">
        <v>83667.429999999993</v>
      </c>
      <c r="N11" s="36">
        <v>75679.34</v>
      </c>
      <c r="O11" s="36">
        <v>80014.709999999992</v>
      </c>
      <c r="P11" s="35"/>
      <c r="Q11" s="36">
        <v>85000</v>
      </c>
      <c r="R11" s="79">
        <v>0</v>
      </c>
      <c r="S11" s="36">
        <f t="shared" ref="S11:S13" si="0">Q11+R11</f>
        <v>85000</v>
      </c>
      <c r="T11" s="36">
        <f t="shared" ref="T11:T13" si="1">S11-O11</f>
        <v>4985.2900000000081</v>
      </c>
      <c r="U11" s="51">
        <f t="shared" ref="U11:U13" si="2">O11/S11</f>
        <v>0.94134952941176464</v>
      </c>
      <c r="V11" s="37"/>
      <c r="W11" s="36">
        <v>95000</v>
      </c>
      <c r="X11" s="49">
        <f>W11-Q11</f>
        <v>10000</v>
      </c>
    </row>
    <row r="12" spans="1:24" x14ac:dyDescent="0.2">
      <c r="A12" s="11" t="s">
        <v>25</v>
      </c>
      <c r="B12" s="11" t="s">
        <v>26</v>
      </c>
      <c r="C12" s="34">
        <v>18832.989999999998</v>
      </c>
      <c r="D12" s="34">
        <v>24159.670000000002</v>
      </c>
      <c r="E12" s="34">
        <v>28432.560000000001</v>
      </c>
      <c r="F12" s="34">
        <v>30225.269999999997</v>
      </c>
      <c r="G12" s="34">
        <v>28302.98</v>
      </c>
      <c r="H12" s="34">
        <v>16436.689999999999</v>
      </c>
      <c r="I12" s="36">
        <v>20116.88</v>
      </c>
      <c r="J12" s="36">
        <v>39593.03</v>
      </c>
      <c r="K12" s="46">
        <v>20713.620000000003</v>
      </c>
      <c r="L12" s="36">
        <v>24060.36</v>
      </c>
      <c r="M12" s="36">
        <v>12436.57</v>
      </c>
      <c r="N12" s="36">
        <v>13980.96</v>
      </c>
      <c r="O12" s="36">
        <v>14315.02</v>
      </c>
      <c r="P12" s="35"/>
      <c r="Q12" s="36">
        <v>35300</v>
      </c>
      <c r="R12" s="79">
        <v>0</v>
      </c>
      <c r="S12" s="36">
        <f t="shared" si="0"/>
        <v>35300</v>
      </c>
      <c r="T12" s="36">
        <f t="shared" si="1"/>
        <v>20984.98</v>
      </c>
      <c r="U12" s="51">
        <f t="shared" si="2"/>
        <v>0.40552464589235127</v>
      </c>
      <c r="V12" s="37"/>
      <c r="W12" s="36">
        <v>25300</v>
      </c>
      <c r="X12" s="49">
        <f>W12-Q12</f>
        <v>-10000</v>
      </c>
    </row>
    <row r="13" spans="1:24" x14ac:dyDescent="0.2">
      <c r="A13" s="11" t="s">
        <v>76</v>
      </c>
      <c r="B13" s="64" t="s">
        <v>77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6">
        <v>0</v>
      </c>
      <c r="J13" s="36">
        <v>0</v>
      </c>
      <c r="K13" s="46">
        <v>0</v>
      </c>
      <c r="L13" s="36">
        <v>0</v>
      </c>
      <c r="M13" s="36">
        <v>0</v>
      </c>
      <c r="N13" s="36">
        <v>0</v>
      </c>
      <c r="O13" s="36">
        <v>20202.150000000001</v>
      </c>
      <c r="P13" s="35"/>
      <c r="Q13" s="36">
        <v>31084</v>
      </c>
      <c r="R13" s="79">
        <v>0</v>
      </c>
      <c r="S13" s="36">
        <f t="shared" si="0"/>
        <v>31084</v>
      </c>
      <c r="T13" s="36">
        <f t="shared" si="1"/>
        <v>10881.849999999999</v>
      </c>
      <c r="U13" s="51">
        <f t="shared" si="2"/>
        <v>0.64992118131514609</v>
      </c>
      <c r="V13" s="37"/>
      <c r="W13" s="36">
        <v>31555</v>
      </c>
      <c r="X13" s="49">
        <f>W13-Q13</f>
        <v>471</v>
      </c>
    </row>
    <row r="14" spans="1:24" ht="13.5" thickBot="1" x14ac:dyDescent="0.25">
      <c r="B14" s="14" t="s">
        <v>34</v>
      </c>
      <c r="C14" s="38">
        <f>SUM(C10:C13)</f>
        <v>117350.42000000001</v>
      </c>
      <c r="D14" s="38">
        <f t="shared" ref="D14:N14" si="3">SUM(D10:D13)</f>
        <v>144280.68</v>
      </c>
      <c r="E14" s="38">
        <f t="shared" si="3"/>
        <v>153433.63</v>
      </c>
      <c r="F14" s="38">
        <f t="shared" si="3"/>
        <v>171615.13999999998</v>
      </c>
      <c r="G14" s="38">
        <f t="shared" si="3"/>
        <v>161809.32999999999</v>
      </c>
      <c r="H14" s="38">
        <f t="shared" si="3"/>
        <v>127196.78</v>
      </c>
      <c r="I14" s="38">
        <f t="shared" si="3"/>
        <v>137337.28</v>
      </c>
      <c r="J14" s="38">
        <f t="shared" si="3"/>
        <v>119012.08</v>
      </c>
      <c r="K14" s="38">
        <f t="shared" si="3"/>
        <v>161985.27999999997</v>
      </c>
      <c r="L14" s="38">
        <f t="shared" si="3"/>
        <v>210712.81</v>
      </c>
      <c r="M14" s="38">
        <f t="shared" si="3"/>
        <v>123829.41</v>
      </c>
      <c r="N14" s="38">
        <f t="shared" si="3"/>
        <v>118931.53999999998</v>
      </c>
      <c r="O14" s="38">
        <f t="shared" ref="O14" si="4">SUM(O10:O13)</f>
        <v>156269.35999999999</v>
      </c>
      <c r="P14" s="39"/>
      <c r="Q14" s="40">
        <f>SUM(Q10:Q13)</f>
        <v>246855</v>
      </c>
      <c r="R14" s="40">
        <f t="shared" ref="R14:S14" si="5">SUM(R10:R13)</f>
        <v>0</v>
      </c>
      <c r="S14" s="40">
        <f t="shared" si="5"/>
        <v>246855</v>
      </c>
      <c r="T14" s="40">
        <f>S14-O14</f>
        <v>90585.640000000014</v>
      </c>
      <c r="U14" s="60">
        <f>O14/S14</f>
        <v>0.63304109700026323</v>
      </c>
      <c r="V14" s="41"/>
      <c r="W14" s="40">
        <f>SUM(W10:W13)</f>
        <v>246855</v>
      </c>
      <c r="X14" s="40">
        <f>SUM(X10:X13)</f>
        <v>0</v>
      </c>
    </row>
    <row r="15" spans="1:24" ht="13.5" thickTop="1" x14ac:dyDescent="0.2">
      <c r="B15" s="11" t="s">
        <v>19</v>
      </c>
      <c r="D15" s="13">
        <f>D14-C14</f>
        <v>26930.25999999998</v>
      </c>
      <c r="E15" s="13">
        <f t="shared" ref="E15:M15" si="6">E14-D14</f>
        <v>9152.9500000000116</v>
      </c>
      <c r="F15" s="13">
        <f t="shared" si="6"/>
        <v>18181.50999999998</v>
      </c>
      <c r="G15" s="13">
        <f t="shared" si="6"/>
        <v>-9805.8099999999977</v>
      </c>
      <c r="H15" s="13">
        <f t="shared" si="6"/>
        <v>-34612.549999999988</v>
      </c>
      <c r="I15" s="13">
        <f t="shared" si="6"/>
        <v>10140.5</v>
      </c>
      <c r="J15" s="13">
        <f t="shared" si="6"/>
        <v>-18325.199999999997</v>
      </c>
      <c r="K15" s="13">
        <f t="shared" si="6"/>
        <v>42973.199999999968</v>
      </c>
      <c r="L15" s="13">
        <f t="shared" si="6"/>
        <v>48727.530000000028</v>
      </c>
      <c r="M15" s="13">
        <f t="shared" si="6"/>
        <v>-86883.4</v>
      </c>
      <c r="N15" s="13">
        <f>N14-M14</f>
        <v>-4897.8700000000244</v>
      </c>
      <c r="O15" s="13">
        <f>O14-N14</f>
        <v>37337.820000000007</v>
      </c>
      <c r="P15" s="13"/>
      <c r="Q15" s="13"/>
      <c r="R15" s="13"/>
      <c r="S15" s="13"/>
      <c r="T15" s="2"/>
      <c r="U15" s="2"/>
      <c r="V15" s="2"/>
      <c r="W15" s="2"/>
      <c r="X15" s="2"/>
    </row>
    <row r="16" spans="1:24" x14ac:dyDescent="0.2">
      <c r="B16" s="11" t="s">
        <v>20</v>
      </c>
      <c r="D16" s="15">
        <f>D15/C14</f>
        <v>0.22948584248782389</v>
      </c>
      <c r="E16" s="15">
        <f t="shared" ref="E16:O16" si="7">E15/D14</f>
        <v>6.3438500567089176E-2</v>
      </c>
      <c r="F16" s="15">
        <f t="shared" si="7"/>
        <v>0.11849755493629383</v>
      </c>
      <c r="G16" s="15">
        <f t="shared" si="7"/>
        <v>-5.7138373688941424E-2</v>
      </c>
      <c r="H16" s="15">
        <f t="shared" si="7"/>
        <v>-0.21390948222824971</v>
      </c>
      <c r="I16" s="15">
        <f t="shared" si="7"/>
        <v>7.9722930093041669E-2</v>
      </c>
      <c r="J16" s="15">
        <f t="shared" si="7"/>
        <v>-0.13343208777689494</v>
      </c>
      <c r="K16" s="15">
        <f t="shared" si="7"/>
        <v>0.36108267328829113</v>
      </c>
      <c r="L16" s="15">
        <f t="shared" si="7"/>
        <v>0.30081455549541314</v>
      </c>
      <c r="M16" s="15">
        <f t="shared" si="7"/>
        <v>-0.41233088771394577</v>
      </c>
      <c r="N16" s="15">
        <f t="shared" si="7"/>
        <v>-3.9553366199516125E-2</v>
      </c>
      <c r="O16" s="15">
        <f t="shared" si="7"/>
        <v>0.3139438033006216</v>
      </c>
      <c r="P16" s="15"/>
      <c r="Q16" s="16"/>
      <c r="R16" s="16"/>
      <c r="S16" s="16"/>
      <c r="T16" s="2"/>
      <c r="U16" s="2"/>
      <c r="V16" s="2"/>
      <c r="W16" s="2"/>
      <c r="X16" s="2"/>
    </row>
    <row r="17" spans="1:24" x14ac:dyDescent="0.2">
      <c r="B17" s="11"/>
      <c r="D17" s="15"/>
      <c r="E17" s="15"/>
      <c r="F17" s="15"/>
      <c r="G17" s="15"/>
      <c r="H17" s="15"/>
      <c r="I17" s="16"/>
      <c r="J17" s="16"/>
      <c r="K17" s="16"/>
      <c r="L17" s="16"/>
      <c r="M17" s="16"/>
      <c r="N17" s="16"/>
      <c r="O17" s="16"/>
      <c r="P17" s="15"/>
      <c r="Q17" s="16"/>
      <c r="R17" s="16"/>
      <c r="S17" s="16"/>
      <c r="T17" s="2"/>
      <c r="U17" s="2"/>
      <c r="V17" s="2"/>
      <c r="W17" s="2"/>
      <c r="X17" s="2"/>
    </row>
    <row r="18" spans="1:24" s="62" customFormat="1" x14ac:dyDescent="0.2">
      <c r="A18" s="63">
        <v>-1</v>
      </c>
      <c r="B18" s="11" t="s">
        <v>79</v>
      </c>
      <c r="C18" s="61"/>
      <c r="D18" s="15"/>
      <c r="E18" s="15"/>
      <c r="F18" s="15"/>
      <c r="G18" s="15"/>
      <c r="H18" s="15"/>
      <c r="I18" s="16"/>
    </row>
    <row r="19" spans="1:24" x14ac:dyDescent="0.2">
      <c r="B19" s="11"/>
      <c r="D19" s="15"/>
      <c r="E19" s="15"/>
      <c r="F19" s="15"/>
      <c r="G19" s="15"/>
      <c r="H19" s="15"/>
      <c r="I19" s="16"/>
      <c r="J19" s="16"/>
      <c r="K19" s="16"/>
      <c r="L19" s="16"/>
      <c r="M19" s="16"/>
      <c r="N19" s="16"/>
      <c r="O19" s="16"/>
      <c r="P19" s="15"/>
      <c r="Q19" s="16"/>
      <c r="R19" s="16"/>
      <c r="S19" s="16"/>
      <c r="T19" s="2"/>
      <c r="U19" s="2"/>
      <c r="V19" s="2"/>
      <c r="W19" s="2"/>
      <c r="X19" s="2"/>
    </row>
    <row r="20" spans="1:24" x14ac:dyDescent="0.2">
      <c r="I20" s="2"/>
      <c r="J20" s="2"/>
      <c r="K20" s="2"/>
      <c r="L20" s="2"/>
      <c r="M20" s="2"/>
      <c r="N20" s="2"/>
      <c r="O20" s="2"/>
      <c r="Q20" s="2"/>
      <c r="R20" s="2"/>
      <c r="S20" s="2"/>
      <c r="T20" s="2"/>
      <c r="U20" s="2"/>
      <c r="V20" s="2"/>
      <c r="W20" s="2"/>
      <c r="X20" s="2"/>
    </row>
    <row r="21" spans="1:24" x14ac:dyDescent="0.2">
      <c r="A21" s="61" t="s">
        <v>82</v>
      </c>
    </row>
    <row r="22" spans="1:24" x14ac:dyDescent="0.2">
      <c r="A22" s="61" t="s">
        <v>91</v>
      </c>
    </row>
    <row r="23" spans="1:24" x14ac:dyDescent="0.2">
      <c r="M23" s="65"/>
      <c r="N23" s="65"/>
      <c r="O23" s="65"/>
    </row>
    <row r="24" spans="1:24" x14ac:dyDescent="0.2">
      <c r="M24" s="65"/>
      <c r="N24" s="65"/>
      <c r="O24" s="65"/>
    </row>
    <row r="25" spans="1:24" x14ac:dyDescent="0.2">
      <c r="M25" s="65"/>
      <c r="N25" s="65"/>
      <c r="O25" s="65"/>
    </row>
    <row r="26" spans="1:24" x14ac:dyDescent="0.2">
      <c r="M26" s="65"/>
      <c r="N26" s="65"/>
      <c r="O26" s="65"/>
    </row>
    <row r="41" spans="19:19" x14ac:dyDescent="0.2">
      <c r="S41" s="61" t="s">
        <v>35</v>
      </c>
    </row>
  </sheetData>
  <phoneticPr fontId="0" type="noConversion"/>
  <printOptions horizontalCentered="1" gridLines="1"/>
  <pageMargins left="0" right="0" top="0" bottom="0.5" header="0" footer="0"/>
  <pageSetup paperSize="5" scale="70" orientation="landscape" r:id="rId1"/>
  <headerFooter>
    <oddFooter>&amp;CPage &amp;P of &amp;N&amp;R&amp;D&amp;T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9"/>
  <sheetViews>
    <sheetView zoomScaleNormal="100" workbookViewId="0">
      <selection activeCell="O27" sqref="O27"/>
    </sheetView>
  </sheetViews>
  <sheetFormatPr defaultRowHeight="12.75" x14ac:dyDescent="0.2"/>
  <cols>
    <col min="1" max="1" width="9.1640625" style="61" customWidth="1"/>
    <col min="2" max="2" width="45" style="61" bestFit="1" customWidth="1"/>
    <col min="3" max="3" width="28.83203125" style="26" customWidth="1"/>
    <col min="4" max="4" width="23.1640625" style="26" customWidth="1"/>
    <col min="5" max="5" width="21.6640625" style="26" bestFit="1" customWidth="1"/>
    <col min="6" max="6" width="21.6640625" style="26" customWidth="1"/>
    <col min="7" max="7" width="13" style="26" bestFit="1" customWidth="1"/>
    <col min="8" max="12" width="9.1640625" style="26"/>
    <col min="13" max="256" width="9.1640625" style="61"/>
    <col min="257" max="257" width="5" style="61" bestFit="1" customWidth="1"/>
    <col min="258" max="258" width="7" style="61" bestFit="1" customWidth="1"/>
    <col min="259" max="259" width="33" style="61" bestFit="1" customWidth="1"/>
    <col min="260" max="260" width="15.6640625" style="61" customWidth="1"/>
    <col min="261" max="261" width="13.1640625" style="61" customWidth="1"/>
    <col min="262" max="262" width="11.33203125" style="61" customWidth="1"/>
    <col min="263" max="263" width="11.1640625" style="61" customWidth="1"/>
    <col min="264" max="512" width="9.1640625" style="61"/>
    <col min="513" max="513" width="5" style="61" bestFit="1" customWidth="1"/>
    <col min="514" max="514" width="7" style="61" bestFit="1" customWidth="1"/>
    <col min="515" max="515" width="33" style="61" bestFit="1" customWidth="1"/>
    <col min="516" max="516" width="15.6640625" style="61" customWidth="1"/>
    <col min="517" max="517" width="13.1640625" style="61" customWidth="1"/>
    <col min="518" max="518" width="11.33203125" style="61" customWidth="1"/>
    <col min="519" max="519" width="11.1640625" style="61" customWidth="1"/>
    <col min="520" max="768" width="9.1640625" style="61"/>
    <col min="769" max="769" width="5" style="61" bestFit="1" customWidth="1"/>
    <col min="770" max="770" width="7" style="61" bestFit="1" customWidth="1"/>
    <col min="771" max="771" width="33" style="61" bestFit="1" customWidth="1"/>
    <col min="772" max="772" width="15.6640625" style="61" customWidth="1"/>
    <col min="773" max="773" width="13.1640625" style="61" customWidth="1"/>
    <col min="774" max="774" width="11.33203125" style="61" customWidth="1"/>
    <col min="775" max="775" width="11.1640625" style="61" customWidth="1"/>
    <col min="776" max="1024" width="9.1640625" style="61"/>
    <col min="1025" max="1025" width="5" style="61" bestFit="1" customWidth="1"/>
    <col min="1026" max="1026" width="7" style="61" bestFit="1" customWidth="1"/>
    <col min="1027" max="1027" width="33" style="61" bestFit="1" customWidth="1"/>
    <col min="1028" max="1028" width="15.6640625" style="61" customWidth="1"/>
    <col min="1029" max="1029" width="13.1640625" style="61" customWidth="1"/>
    <col min="1030" max="1030" width="11.33203125" style="61" customWidth="1"/>
    <col min="1031" max="1031" width="11.1640625" style="61" customWidth="1"/>
    <col min="1032" max="1280" width="9.1640625" style="61"/>
    <col min="1281" max="1281" width="5" style="61" bestFit="1" customWidth="1"/>
    <col min="1282" max="1282" width="7" style="61" bestFit="1" customWidth="1"/>
    <col min="1283" max="1283" width="33" style="61" bestFit="1" customWidth="1"/>
    <col min="1284" max="1284" width="15.6640625" style="61" customWidth="1"/>
    <col min="1285" max="1285" width="13.1640625" style="61" customWidth="1"/>
    <col min="1286" max="1286" width="11.33203125" style="61" customWidth="1"/>
    <col min="1287" max="1287" width="11.1640625" style="61" customWidth="1"/>
    <col min="1288" max="1536" width="9.1640625" style="61"/>
    <col min="1537" max="1537" width="5" style="61" bestFit="1" customWidth="1"/>
    <col min="1538" max="1538" width="7" style="61" bestFit="1" customWidth="1"/>
    <col min="1539" max="1539" width="33" style="61" bestFit="1" customWidth="1"/>
    <col min="1540" max="1540" width="15.6640625" style="61" customWidth="1"/>
    <col min="1541" max="1541" width="13.1640625" style="61" customWidth="1"/>
    <col min="1542" max="1542" width="11.33203125" style="61" customWidth="1"/>
    <col min="1543" max="1543" width="11.1640625" style="61" customWidth="1"/>
    <col min="1544" max="1792" width="9.1640625" style="61"/>
    <col min="1793" max="1793" width="5" style="61" bestFit="1" customWidth="1"/>
    <col min="1794" max="1794" width="7" style="61" bestFit="1" customWidth="1"/>
    <col min="1795" max="1795" width="33" style="61" bestFit="1" customWidth="1"/>
    <col min="1796" max="1796" width="15.6640625" style="61" customWidth="1"/>
    <col min="1797" max="1797" width="13.1640625" style="61" customWidth="1"/>
    <col min="1798" max="1798" width="11.33203125" style="61" customWidth="1"/>
    <col min="1799" max="1799" width="11.1640625" style="61" customWidth="1"/>
    <col min="1800" max="2048" width="9.1640625" style="61"/>
    <col min="2049" max="2049" width="5" style="61" bestFit="1" customWidth="1"/>
    <col min="2050" max="2050" width="7" style="61" bestFit="1" customWidth="1"/>
    <col min="2051" max="2051" width="33" style="61" bestFit="1" customWidth="1"/>
    <col min="2052" max="2052" width="15.6640625" style="61" customWidth="1"/>
    <col min="2053" max="2053" width="13.1640625" style="61" customWidth="1"/>
    <col min="2054" max="2054" width="11.33203125" style="61" customWidth="1"/>
    <col min="2055" max="2055" width="11.1640625" style="61" customWidth="1"/>
    <col min="2056" max="2304" width="9.1640625" style="61"/>
    <col min="2305" max="2305" width="5" style="61" bestFit="1" customWidth="1"/>
    <col min="2306" max="2306" width="7" style="61" bestFit="1" customWidth="1"/>
    <col min="2307" max="2307" width="33" style="61" bestFit="1" customWidth="1"/>
    <col min="2308" max="2308" width="15.6640625" style="61" customWidth="1"/>
    <col min="2309" max="2309" width="13.1640625" style="61" customWidth="1"/>
    <col min="2310" max="2310" width="11.33203125" style="61" customWidth="1"/>
    <col min="2311" max="2311" width="11.1640625" style="61" customWidth="1"/>
    <col min="2312" max="2560" width="9.1640625" style="61"/>
    <col min="2561" max="2561" width="5" style="61" bestFit="1" customWidth="1"/>
    <col min="2562" max="2562" width="7" style="61" bestFit="1" customWidth="1"/>
    <col min="2563" max="2563" width="33" style="61" bestFit="1" customWidth="1"/>
    <col min="2564" max="2564" width="15.6640625" style="61" customWidth="1"/>
    <col min="2565" max="2565" width="13.1640625" style="61" customWidth="1"/>
    <col min="2566" max="2566" width="11.33203125" style="61" customWidth="1"/>
    <col min="2567" max="2567" width="11.1640625" style="61" customWidth="1"/>
    <col min="2568" max="2816" width="9.1640625" style="61"/>
    <col min="2817" max="2817" width="5" style="61" bestFit="1" customWidth="1"/>
    <col min="2818" max="2818" width="7" style="61" bestFit="1" customWidth="1"/>
    <col min="2819" max="2819" width="33" style="61" bestFit="1" customWidth="1"/>
    <col min="2820" max="2820" width="15.6640625" style="61" customWidth="1"/>
    <col min="2821" max="2821" width="13.1640625" style="61" customWidth="1"/>
    <col min="2822" max="2822" width="11.33203125" style="61" customWidth="1"/>
    <col min="2823" max="2823" width="11.1640625" style="61" customWidth="1"/>
    <col min="2824" max="3072" width="9.1640625" style="61"/>
    <col min="3073" max="3073" width="5" style="61" bestFit="1" customWidth="1"/>
    <col min="3074" max="3074" width="7" style="61" bestFit="1" customWidth="1"/>
    <col min="3075" max="3075" width="33" style="61" bestFit="1" customWidth="1"/>
    <col min="3076" max="3076" width="15.6640625" style="61" customWidth="1"/>
    <col min="3077" max="3077" width="13.1640625" style="61" customWidth="1"/>
    <col min="3078" max="3078" width="11.33203125" style="61" customWidth="1"/>
    <col min="3079" max="3079" width="11.1640625" style="61" customWidth="1"/>
    <col min="3080" max="3328" width="9.1640625" style="61"/>
    <col min="3329" max="3329" width="5" style="61" bestFit="1" customWidth="1"/>
    <col min="3330" max="3330" width="7" style="61" bestFit="1" customWidth="1"/>
    <col min="3331" max="3331" width="33" style="61" bestFit="1" customWidth="1"/>
    <col min="3332" max="3332" width="15.6640625" style="61" customWidth="1"/>
    <col min="3333" max="3333" width="13.1640625" style="61" customWidth="1"/>
    <col min="3334" max="3334" width="11.33203125" style="61" customWidth="1"/>
    <col min="3335" max="3335" width="11.1640625" style="61" customWidth="1"/>
    <col min="3336" max="3584" width="9.1640625" style="61"/>
    <col min="3585" max="3585" width="5" style="61" bestFit="1" customWidth="1"/>
    <col min="3586" max="3586" width="7" style="61" bestFit="1" customWidth="1"/>
    <col min="3587" max="3587" width="33" style="61" bestFit="1" customWidth="1"/>
    <col min="3588" max="3588" width="15.6640625" style="61" customWidth="1"/>
    <col min="3589" max="3589" width="13.1640625" style="61" customWidth="1"/>
    <col min="3590" max="3590" width="11.33203125" style="61" customWidth="1"/>
    <col min="3591" max="3591" width="11.1640625" style="61" customWidth="1"/>
    <col min="3592" max="3840" width="9.1640625" style="61"/>
    <col min="3841" max="3841" width="5" style="61" bestFit="1" customWidth="1"/>
    <col min="3842" max="3842" width="7" style="61" bestFit="1" customWidth="1"/>
    <col min="3843" max="3843" width="33" style="61" bestFit="1" customWidth="1"/>
    <col min="3844" max="3844" width="15.6640625" style="61" customWidth="1"/>
    <col min="3845" max="3845" width="13.1640625" style="61" customWidth="1"/>
    <col min="3846" max="3846" width="11.33203125" style="61" customWidth="1"/>
    <col min="3847" max="3847" width="11.1640625" style="61" customWidth="1"/>
    <col min="3848" max="4096" width="9.1640625" style="61"/>
    <col min="4097" max="4097" width="5" style="61" bestFit="1" customWidth="1"/>
    <col min="4098" max="4098" width="7" style="61" bestFit="1" customWidth="1"/>
    <col min="4099" max="4099" width="33" style="61" bestFit="1" customWidth="1"/>
    <col min="4100" max="4100" width="15.6640625" style="61" customWidth="1"/>
    <col min="4101" max="4101" width="13.1640625" style="61" customWidth="1"/>
    <col min="4102" max="4102" width="11.33203125" style="61" customWidth="1"/>
    <col min="4103" max="4103" width="11.1640625" style="61" customWidth="1"/>
    <col min="4104" max="4352" width="9.1640625" style="61"/>
    <col min="4353" max="4353" width="5" style="61" bestFit="1" customWidth="1"/>
    <col min="4354" max="4354" width="7" style="61" bestFit="1" customWidth="1"/>
    <col min="4355" max="4355" width="33" style="61" bestFit="1" customWidth="1"/>
    <col min="4356" max="4356" width="15.6640625" style="61" customWidth="1"/>
    <col min="4357" max="4357" width="13.1640625" style="61" customWidth="1"/>
    <col min="4358" max="4358" width="11.33203125" style="61" customWidth="1"/>
    <col min="4359" max="4359" width="11.1640625" style="61" customWidth="1"/>
    <col min="4360" max="4608" width="9.1640625" style="61"/>
    <col min="4609" max="4609" width="5" style="61" bestFit="1" customWidth="1"/>
    <col min="4610" max="4610" width="7" style="61" bestFit="1" customWidth="1"/>
    <col min="4611" max="4611" width="33" style="61" bestFit="1" customWidth="1"/>
    <col min="4612" max="4612" width="15.6640625" style="61" customWidth="1"/>
    <col min="4613" max="4613" width="13.1640625" style="61" customWidth="1"/>
    <col min="4614" max="4614" width="11.33203125" style="61" customWidth="1"/>
    <col min="4615" max="4615" width="11.1640625" style="61" customWidth="1"/>
    <col min="4616" max="4864" width="9.1640625" style="61"/>
    <col min="4865" max="4865" width="5" style="61" bestFit="1" customWidth="1"/>
    <col min="4866" max="4866" width="7" style="61" bestFit="1" customWidth="1"/>
    <col min="4867" max="4867" width="33" style="61" bestFit="1" customWidth="1"/>
    <col min="4868" max="4868" width="15.6640625" style="61" customWidth="1"/>
    <col min="4869" max="4869" width="13.1640625" style="61" customWidth="1"/>
    <col min="4870" max="4870" width="11.33203125" style="61" customWidth="1"/>
    <col min="4871" max="4871" width="11.1640625" style="61" customWidth="1"/>
    <col min="4872" max="5120" width="9.1640625" style="61"/>
    <col min="5121" max="5121" width="5" style="61" bestFit="1" customWidth="1"/>
    <col min="5122" max="5122" width="7" style="61" bestFit="1" customWidth="1"/>
    <col min="5123" max="5123" width="33" style="61" bestFit="1" customWidth="1"/>
    <col min="5124" max="5124" width="15.6640625" style="61" customWidth="1"/>
    <col min="5125" max="5125" width="13.1640625" style="61" customWidth="1"/>
    <col min="5126" max="5126" width="11.33203125" style="61" customWidth="1"/>
    <col min="5127" max="5127" width="11.1640625" style="61" customWidth="1"/>
    <col min="5128" max="5376" width="9.1640625" style="61"/>
    <col min="5377" max="5377" width="5" style="61" bestFit="1" customWidth="1"/>
    <col min="5378" max="5378" width="7" style="61" bestFit="1" customWidth="1"/>
    <col min="5379" max="5379" width="33" style="61" bestFit="1" customWidth="1"/>
    <col min="5380" max="5380" width="15.6640625" style="61" customWidth="1"/>
    <col min="5381" max="5381" width="13.1640625" style="61" customWidth="1"/>
    <col min="5382" max="5382" width="11.33203125" style="61" customWidth="1"/>
    <col min="5383" max="5383" width="11.1640625" style="61" customWidth="1"/>
    <col min="5384" max="5632" width="9.1640625" style="61"/>
    <col min="5633" max="5633" width="5" style="61" bestFit="1" customWidth="1"/>
    <col min="5634" max="5634" width="7" style="61" bestFit="1" customWidth="1"/>
    <col min="5635" max="5635" width="33" style="61" bestFit="1" customWidth="1"/>
    <col min="5636" max="5636" width="15.6640625" style="61" customWidth="1"/>
    <col min="5637" max="5637" width="13.1640625" style="61" customWidth="1"/>
    <col min="5638" max="5638" width="11.33203125" style="61" customWidth="1"/>
    <col min="5639" max="5639" width="11.1640625" style="61" customWidth="1"/>
    <col min="5640" max="5888" width="9.1640625" style="61"/>
    <col min="5889" max="5889" width="5" style="61" bestFit="1" customWidth="1"/>
    <col min="5890" max="5890" width="7" style="61" bestFit="1" customWidth="1"/>
    <col min="5891" max="5891" width="33" style="61" bestFit="1" customWidth="1"/>
    <col min="5892" max="5892" width="15.6640625" style="61" customWidth="1"/>
    <col min="5893" max="5893" width="13.1640625" style="61" customWidth="1"/>
    <col min="5894" max="5894" width="11.33203125" style="61" customWidth="1"/>
    <col min="5895" max="5895" width="11.1640625" style="61" customWidth="1"/>
    <col min="5896" max="6144" width="9.1640625" style="61"/>
    <col min="6145" max="6145" width="5" style="61" bestFit="1" customWidth="1"/>
    <col min="6146" max="6146" width="7" style="61" bestFit="1" customWidth="1"/>
    <col min="6147" max="6147" width="33" style="61" bestFit="1" customWidth="1"/>
    <col min="6148" max="6148" width="15.6640625" style="61" customWidth="1"/>
    <col min="6149" max="6149" width="13.1640625" style="61" customWidth="1"/>
    <col min="6150" max="6150" width="11.33203125" style="61" customWidth="1"/>
    <col min="6151" max="6151" width="11.1640625" style="61" customWidth="1"/>
    <col min="6152" max="6400" width="9.1640625" style="61"/>
    <col min="6401" max="6401" width="5" style="61" bestFit="1" customWidth="1"/>
    <col min="6402" max="6402" width="7" style="61" bestFit="1" customWidth="1"/>
    <col min="6403" max="6403" width="33" style="61" bestFit="1" customWidth="1"/>
    <col min="6404" max="6404" width="15.6640625" style="61" customWidth="1"/>
    <col min="6405" max="6405" width="13.1640625" style="61" customWidth="1"/>
    <col min="6406" max="6406" width="11.33203125" style="61" customWidth="1"/>
    <col min="6407" max="6407" width="11.1640625" style="61" customWidth="1"/>
    <col min="6408" max="6656" width="9.1640625" style="61"/>
    <col min="6657" max="6657" width="5" style="61" bestFit="1" customWidth="1"/>
    <col min="6658" max="6658" width="7" style="61" bestFit="1" customWidth="1"/>
    <col min="6659" max="6659" width="33" style="61" bestFit="1" customWidth="1"/>
    <col min="6660" max="6660" width="15.6640625" style="61" customWidth="1"/>
    <col min="6661" max="6661" width="13.1640625" style="61" customWidth="1"/>
    <col min="6662" max="6662" width="11.33203125" style="61" customWidth="1"/>
    <col min="6663" max="6663" width="11.1640625" style="61" customWidth="1"/>
    <col min="6664" max="6912" width="9.1640625" style="61"/>
    <col min="6913" max="6913" width="5" style="61" bestFit="1" customWidth="1"/>
    <col min="6914" max="6914" width="7" style="61" bestFit="1" customWidth="1"/>
    <col min="6915" max="6915" width="33" style="61" bestFit="1" customWidth="1"/>
    <col min="6916" max="6916" width="15.6640625" style="61" customWidth="1"/>
    <col min="6917" max="6917" width="13.1640625" style="61" customWidth="1"/>
    <col min="6918" max="6918" width="11.33203125" style="61" customWidth="1"/>
    <col min="6919" max="6919" width="11.1640625" style="61" customWidth="1"/>
    <col min="6920" max="7168" width="9.1640625" style="61"/>
    <col min="7169" max="7169" width="5" style="61" bestFit="1" customWidth="1"/>
    <col min="7170" max="7170" width="7" style="61" bestFit="1" customWidth="1"/>
    <col min="7171" max="7171" width="33" style="61" bestFit="1" customWidth="1"/>
    <col min="7172" max="7172" width="15.6640625" style="61" customWidth="1"/>
    <col min="7173" max="7173" width="13.1640625" style="61" customWidth="1"/>
    <col min="7174" max="7174" width="11.33203125" style="61" customWidth="1"/>
    <col min="7175" max="7175" width="11.1640625" style="61" customWidth="1"/>
    <col min="7176" max="7424" width="9.1640625" style="61"/>
    <col min="7425" max="7425" width="5" style="61" bestFit="1" customWidth="1"/>
    <col min="7426" max="7426" width="7" style="61" bestFit="1" customWidth="1"/>
    <col min="7427" max="7427" width="33" style="61" bestFit="1" customWidth="1"/>
    <col min="7428" max="7428" width="15.6640625" style="61" customWidth="1"/>
    <col min="7429" max="7429" width="13.1640625" style="61" customWidth="1"/>
    <col min="7430" max="7430" width="11.33203125" style="61" customWidth="1"/>
    <col min="7431" max="7431" width="11.1640625" style="61" customWidth="1"/>
    <col min="7432" max="7680" width="9.1640625" style="61"/>
    <col min="7681" max="7681" width="5" style="61" bestFit="1" customWidth="1"/>
    <col min="7682" max="7682" width="7" style="61" bestFit="1" customWidth="1"/>
    <col min="7683" max="7683" width="33" style="61" bestFit="1" customWidth="1"/>
    <col min="7684" max="7684" width="15.6640625" style="61" customWidth="1"/>
    <col min="7685" max="7685" width="13.1640625" style="61" customWidth="1"/>
    <col min="7686" max="7686" width="11.33203125" style="61" customWidth="1"/>
    <col min="7687" max="7687" width="11.1640625" style="61" customWidth="1"/>
    <col min="7688" max="7936" width="9.1640625" style="61"/>
    <col min="7937" max="7937" width="5" style="61" bestFit="1" customWidth="1"/>
    <col min="7938" max="7938" width="7" style="61" bestFit="1" customWidth="1"/>
    <col min="7939" max="7939" width="33" style="61" bestFit="1" customWidth="1"/>
    <col min="7940" max="7940" width="15.6640625" style="61" customWidth="1"/>
    <col min="7941" max="7941" width="13.1640625" style="61" customWidth="1"/>
    <col min="7942" max="7942" width="11.33203125" style="61" customWidth="1"/>
    <col min="7943" max="7943" width="11.1640625" style="61" customWidth="1"/>
    <col min="7944" max="8192" width="9.1640625" style="61"/>
    <col min="8193" max="8193" width="5" style="61" bestFit="1" customWidth="1"/>
    <col min="8194" max="8194" width="7" style="61" bestFit="1" customWidth="1"/>
    <col min="8195" max="8195" width="33" style="61" bestFit="1" customWidth="1"/>
    <col min="8196" max="8196" width="15.6640625" style="61" customWidth="1"/>
    <col min="8197" max="8197" width="13.1640625" style="61" customWidth="1"/>
    <col min="8198" max="8198" width="11.33203125" style="61" customWidth="1"/>
    <col min="8199" max="8199" width="11.1640625" style="61" customWidth="1"/>
    <col min="8200" max="8448" width="9.1640625" style="61"/>
    <col min="8449" max="8449" width="5" style="61" bestFit="1" customWidth="1"/>
    <col min="8450" max="8450" width="7" style="61" bestFit="1" customWidth="1"/>
    <col min="8451" max="8451" width="33" style="61" bestFit="1" customWidth="1"/>
    <col min="8452" max="8452" width="15.6640625" style="61" customWidth="1"/>
    <col min="8453" max="8453" width="13.1640625" style="61" customWidth="1"/>
    <col min="8454" max="8454" width="11.33203125" style="61" customWidth="1"/>
    <col min="8455" max="8455" width="11.1640625" style="61" customWidth="1"/>
    <col min="8456" max="8704" width="9.1640625" style="61"/>
    <col min="8705" max="8705" width="5" style="61" bestFit="1" customWidth="1"/>
    <col min="8706" max="8706" width="7" style="61" bestFit="1" customWidth="1"/>
    <col min="8707" max="8707" width="33" style="61" bestFit="1" customWidth="1"/>
    <col min="8708" max="8708" width="15.6640625" style="61" customWidth="1"/>
    <col min="8709" max="8709" width="13.1640625" style="61" customWidth="1"/>
    <col min="8710" max="8710" width="11.33203125" style="61" customWidth="1"/>
    <col min="8711" max="8711" width="11.1640625" style="61" customWidth="1"/>
    <col min="8712" max="8960" width="9.1640625" style="61"/>
    <col min="8961" max="8961" width="5" style="61" bestFit="1" customWidth="1"/>
    <col min="8962" max="8962" width="7" style="61" bestFit="1" customWidth="1"/>
    <col min="8963" max="8963" width="33" style="61" bestFit="1" customWidth="1"/>
    <col min="8964" max="8964" width="15.6640625" style="61" customWidth="1"/>
    <col min="8965" max="8965" width="13.1640625" style="61" customWidth="1"/>
    <col min="8966" max="8966" width="11.33203125" style="61" customWidth="1"/>
    <col min="8967" max="8967" width="11.1640625" style="61" customWidth="1"/>
    <col min="8968" max="9216" width="9.1640625" style="61"/>
    <col min="9217" max="9217" width="5" style="61" bestFit="1" customWidth="1"/>
    <col min="9218" max="9218" width="7" style="61" bestFit="1" customWidth="1"/>
    <col min="9219" max="9219" width="33" style="61" bestFit="1" customWidth="1"/>
    <col min="9220" max="9220" width="15.6640625" style="61" customWidth="1"/>
    <col min="9221" max="9221" width="13.1640625" style="61" customWidth="1"/>
    <col min="9222" max="9222" width="11.33203125" style="61" customWidth="1"/>
    <col min="9223" max="9223" width="11.1640625" style="61" customWidth="1"/>
    <col min="9224" max="9472" width="9.1640625" style="61"/>
    <col min="9473" max="9473" width="5" style="61" bestFit="1" customWidth="1"/>
    <col min="9474" max="9474" width="7" style="61" bestFit="1" customWidth="1"/>
    <col min="9475" max="9475" width="33" style="61" bestFit="1" customWidth="1"/>
    <col min="9476" max="9476" width="15.6640625" style="61" customWidth="1"/>
    <col min="9477" max="9477" width="13.1640625" style="61" customWidth="1"/>
    <col min="9478" max="9478" width="11.33203125" style="61" customWidth="1"/>
    <col min="9479" max="9479" width="11.1640625" style="61" customWidth="1"/>
    <col min="9480" max="9728" width="9.1640625" style="61"/>
    <col min="9729" max="9729" width="5" style="61" bestFit="1" customWidth="1"/>
    <col min="9730" max="9730" width="7" style="61" bestFit="1" customWidth="1"/>
    <col min="9731" max="9731" width="33" style="61" bestFit="1" customWidth="1"/>
    <col min="9732" max="9732" width="15.6640625" style="61" customWidth="1"/>
    <col min="9733" max="9733" width="13.1640625" style="61" customWidth="1"/>
    <col min="9734" max="9734" width="11.33203125" style="61" customWidth="1"/>
    <col min="9735" max="9735" width="11.1640625" style="61" customWidth="1"/>
    <col min="9736" max="9984" width="9.1640625" style="61"/>
    <col min="9985" max="9985" width="5" style="61" bestFit="1" customWidth="1"/>
    <col min="9986" max="9986" width="7" style="61" bestFit="1" customWidth="1"/>
    <col min="9987" max="9987" width="33" style="61" bestFit="1" customWidth="1"/>
    <col min="9988" max="9988" width="15.6640625" style="61" customWidth="1"/>
    <col min="9989" max="9989" width="13.1640625" style="61" customWidth="1"/>
    <col min="9990" max="9990" width="11.33203125" style="61" customWidth="1"/>
    <col min="9991" max="9991" width="11.1640625" style="61" customWidth="1"/>
    <col min="9992" max="10240" width="9.1640625" style="61"/>
    <col min="10241" max="10241" width="5" style="61" bestFit="1" customWidth="1"/>
    <col min="10242" max="10242" width="7" style="61" bestFit="1" customWidth="1"/>
    <col min="10243" max="10243" width="33" style="61" bestFit="1" customWidth="1"/>
    <col min="10244" max="10244" width="15.6640625" style="61" customWidth="1"/>
    <col min="10245" max="10245" width="13.1640625" style="61" customWidth="1"/>
    <col min="10246" max="10246" width="11.33203125" style="61" customWidth="1"/>
    <col min="10247" max="10247" width="11.1640625" style="61" customWidth="1"/>
    <col min="10248" max="10496" width="9.1640625" style="61"/>
    <col min="10497" max="10497" width="5" style="61" bestFit="1" customWidth="1"/>
    <col min="10498" max="10498" width="7" style="61" bestFit="1" customWidth="1"/>
    <col min="10499" max="10499" width="33" style="61" bestFit="1" customWidth="1"/>
    <col min="10500" max="10500" width="15.6640625" style="61" customWidth="1"/>
    <col min="10501" max="10501" width="13.1640625" style="61" customWidth="1"/>
    <col min="10502" max="10502" width="11.33203125" style="61" customWidth="1"/>
    <col min="10503" max="10503" width="11.1640625" style="61" customWidth="1"/>
    <col min="10504" max="10752" width="9.1640625" style="61"/>
    <col min="10753" max="10753" width="5" style="61" bestFit="1" customWidth="1"/>
    <col min="10754" max="10754" width="7" style="61" bestFit="1" customWidth="1"/>
    <col min="10755" max="10755" width="33" style="61" bestFit="1" customWidth="1"/>
    <col min="10756" max="10756" width="15.6640625" style="61" customWidth="1"/>
    <col min="10757" max="10757" width="13.1640625" style="61" customWidth="1"/>
    <col min="10758" max="10758" width="11.33203125" style="61" customWidth="1"/>
    <col min="10759" max="10759" width="11.1640625" style="61" customWidth="1"/>
    <col min="10760" max="11008" width="9.1640625" style="61"/>
    <col min="11009" max="11009" width="5" style="61" bestFit="1" customWidth="1"/>
    <col min="11010" max="11010" width="7" style="61" bestFit="1" customWidth="1"/>
    <col min="11011" max="11011" width="33" style="61" bestFit="1" customWidth="1"/>
    <col min="11012" max="11012" width="15.6640625" style="61" customWidth="1"/>
    <col min="11013" max="11013" width="13.1640625" style="61" customWidth="1"/>
    <col min="11014" max="11014" width="11.33203125" style="61" customWidth="1"/>
    <col min="11015" max="11015" width="11.1640625" style="61" customWidth="1"/>
    <col min="11016" max="11264" width="9.1640625" style="61"/>
    <col min="11265" max="11265" width="5" style="61" bestFit="1" customWidth="1"/>
    <col min="11266" max="11266" width="7" style="61" bestFit="1" customWidth="1"/>
    <col min="11267" max="11267" width="33" style="61" bestFit="1" customWidth="1"/>
    <col min="11268" max="11268" width="15.6640625" style="61" customWidth="1"/>
    <col min="11269" max="11269" width="13.1640625" style="61" customWidth="1"/>
    <col min="11270" max="11270" width="11.33203125" style="61" customWidth="1"/>
    <col min="11271" max="11271" width="11.1640625" style="61" customWidth="1"/>
    <col min="11272" max="11520" width="9.1640625" style="61"/>
    <col min="11521" max="11521" width="5" style="61" bestFit="1" customWidth="1"/>
    <col min="11522" max="11522" width="7" style="61" bestFit="1" customWidth="1"/>
    <col min="11523" max="11523" width="33" style="61" bestFit="1" customWidth="1"/>
    <col min="11524" max="11524" width="15.6640625" style="61" customWidth="1"/>
    <col min="11525" max="11525" width="13.1640625" style="61" customWidth="1"/>
    <col min="11526" max="11526" width="11.33203125" style="61" customWidth="1"/>
    <col min="11527" max="11527" width="11.1640625" style="61" customWidth="1"/>
    <col min="11528" max="11776" width="9.1640625" style="61"/>
    <col min="11777" max="11777" width="5" style="61" bestFit="1" customWidth="1"/>
    <col min="11778" max="11778" width="7" style="61" bestFit="1" customWidth="1"/>
    <col min="11779" max="11779" width="33" style="61" bestFit="1" customWidth="1"/>
    <col min="11780" max="11780" width="15.6640625" style="61" customWidth="1"/>
    <col min="11781" max="11781" width="13.1640625" style="61" customWidth="1"/>
    <col min="11782" max="11782" width="11.33203125" style="61" customWidth="1"/>
    <col min="11783" max="11783" width="11.1640625" style="61" customWidth="1"/>
    <col min="11784" max="12032" width="9.1640625" style="61"/>
    <col min="12033" max="12033" width="5" style="61" bestFit="1" customWidth="1"/>
    <col min="12034" max="12034" width="7" style="61" bestFit="1" customWidth="1"/>
    <col min="12035" max="12035" width="33" style="61" bestFit="1" customWidth="1"/>
    <col min="12036" max="12036" width="15.6640625" style="61" customWidth="1"/>
    <col min="12037" max="12037" width="13.1640625" style="61" customWidth="1"/>
    <col min="12038" max="12038" width="11.33203125" style="61" customWidth="1"/>
    <col min="12039" max="12039" width="11.1640625" style="61" customWidth="1"/>
    <col min="12040" max="12288" width="9.1640625" style="61"/>
    <col min="12289" max="12289" width="5" style="61" bestFit="1" customWidth="1"/>
    <col min="12290" max="12290" width="7" style="61" bestFit="1" customWidth="1"/>
    <col min="12291" max="12291" width="33" style="61" bestFit="1" customWidth="1"/>
    <col min="12292" max="12292" width="15.6640625" style="61" customWidth="1"/>
    <col min="12293" max="12293" width="13.1640625" style="61" customWidth="1"/>
    <col min="12294" max="12294" width="11.33203125" style="61" customWidth="1"/>
    <col min="12295" max="12295" width="11.1640625" style="61" customWidth="1"/>
    <col min="12296" max="12544" width="9.1640625" style="61"/>
    <col min="12545" max="12545" width="5" style="61" bestFit="1" customWidth="1"/>
    <col min="12546" max="12546" width="7" style="61" bestFit="1" customWidth="1"/>
    <col min="12547" max="12547" width="33" style="61" bestFit="1" customWidth="1"/>
    <col min="12548" max="12548" width="15.6640625" style="61" customWidth="1"/>
    <col min="12549" max="12549" width="13.1640625" style="61" customWidth="1"/>
    <col min="12550" max="12550" width="11.33203125" style="61" customWidth="1"/>
    <col min="12551" max="12551" width="11.1640625" style="61" customWidth="1"/>
    <col min="12552" max="12800" width="9.1640625" style="61"/>
    <col min="12801" max="12801" width="5" style="61" bestFit="1" customWidth="1"/>
    <col min="12802" max="12802" width="7" style="61" bestFit="1" customWidth="1"/>
    <col min="12803" max="12803" width="33" style="61" bestFit="1" customWidth="1"/>
    <col min="12804" max="12804" width="15.6640625" style="61" customWidth="1"/>
    <col min="12805" max="12805" width="13.1640625" style="61" customWidth="1"/>
    <col min="12806" max="12806" width="11.33203125" style="61" customWidth="1"/>
    <col min="12807" max="12807" width="11.1640625" style="61" customWidth="1"/>
    <col min="12808" max="13056" width="9.1640625" style="61"/>
    <col min="13057" max="13057" width="5" style="61" bestFit="1" customWidth="1"/>
    <col min="13058" max="13058" width="7" style="61" bestFit="1" customWidth="1"/>
    <col min="13059" max="13059" width="33" style="61" bestFit="1" customWidth="1"/>
    <col min="13060" max="13060" width="15.6640625" style="61" customWidth="1"/>
    <col min="13061" max="13061" width="13.1640625" style="61" customWidth="1"/>
    <col min="13062" max="13062" width="11.33203125" style="61" customWidth="1"/>
    <col min="13063" max="13063" width="11.1640625" style="61" customWidth="1"/>
    <col min="13064" max="13312" width="9.1640625" style="61"/>
    <col min="13313" max="13313" width="5" style="61" bestFit="1" customWidth="1"/>
    <col min="13314" max="13314" width="7" style="61" bestFit="1" customWidth="1"/>
    <col min="13315" max="13315" width="33" style="61" bestFit="1" customWidth="1"/>
    <col min="13316" max="13316" width="15.6640625" style="61" customWidth="1"/>
    <col min="13317" max="13317" width="13.1640625" style="61" customWidth="1"/>
    <col min="13318" max="13318" width="11.33203125" style="61" customWidth="1"/>
    <col min="13319" max="13319" width="11.1640625" style="61" customWidth="1"/>
    <col min="13320" max="13568" width="9.1640625" style="61"/>
    <col min="13569" max="13569" width="5" style="61" bestFit="1" customWidth="1"/>
    <col min="13570" max="13570" width="7" style="61" bestFit="1" customWidth="1"/>
    <col min="13571" max="13571" width="33" style="61" bestFit="1" customWidth="1"/>
    <col min="13572" max="13572" width="15.6640625" style="61" customWidth="1"/>
    <col min="13573" max="13573" width="13.1640625" style="61" customWidth="1"/>
    <col min="13574" max="13574" width="11.33203125" style="61" customWidth="1"/>
    <col min="13575" max="13575" width="11.1640625" style="61" customWidth="1"/>
    <col min="13576" max="13824" width="9.1640625" style="61"/>
    <col min="13825" max="13825" width="5" style="61" bestFit="1" customWidth="1"/>
    <col min="13826" max="13826" width="7" style="61" bestFit="1" customWidth="1"/>
    <col min="13827" max="13827" width="33" style="61" bestFit="1" customWidth="1"/>
    <col min="13828" max="13828" width="15.6640625" style="61" customWidth="1"/>
    <col min="13829" max="13829" width="13.1640625" style="61" customWidth="1"/>
    <col min="13830" max="13830" width="11.33203125" style="61" customWidth="1"/>
    <col min="13831" max="13831" width="11.1640625" style="61" customWidth="1"/>
    <col min="13832" max="14080" width="9.1640625" style="61"/>
    <col min="14081" max="14081" width="5" style="61" bestFit="1" customWidth="1"/>
    <col min="14082" max="14082" width="7" style="61" bestFit="1" customWidth="1"/>
    <col min="14083" max="14083" width="33" style="61" bestFit="1" customWidth="1"/>
    <col min="14084" max="14084" width="15.6640625" style="61" customWidth="1"/>
    <col min="14085" max="14085" width="13.1640625" style="61" customWidth="1"/>
    <col min="14086" max="14086" width="11.33203125" style="61" customWidth="1"/>
    <col min="14087" max="14087" width="11.1640625" style="61" customWidth="1"/>
    <col min="14088" max="14336" width="9.1640625" style="61"/>
    <col min="14337" max="14337" width="5" style="61" bestFit="1" customWidth="1"/>
    <col min="14338" max="14338" width="7" style="61" bestFit="1" customWidth="1"/>
    <col min="14339" max="14339" width="33" style="61" bestFit="1" customWidth="1"/>
    <col min="14340" max="14340" width="15.6640625" style="61" customWidth="1"/>
    <col min="14341" max="14341" width="13.1640625" style="61" customWidth="1"/>
    <col min="14342" max="14342" width="11.33203125" style="61" customWidth="1"/>
    <col min="14343" max="14343" width="11.1640625" style="61" customWidth="1"/>
    <col min="14344" max="14592" width="9.1640625" style="61"/>
    <col min="14593" max="14593" width="5" style="61" bestFit="1" customWidth="1"/>
    <col min="14594" max="14594" width="7" style="61" bestFit="1" customWidth="1"/>
    <col min="14595" max="14595" width="33" style="61" bestFit="1" customWidth="1"/>
    <col min="14596" max="14596" width="15.6640625" style="61" customWidth="1"/>
    <col min="14597" max="14597" width="13.1640625" style="61" customWidth="1"/>
    <col min="14598" max="14598" width="11.33203125" style="61" customWidth="1"/>
    <col min="14599" max="14599" width="11.1640625" style="61" customWidth="1"/>
    <col min="14600" max="14848" width="9.1640625" style="61"/>
    <col min="14849" max="14849" width="5" style="61" bestFit="1" customWidth="1"/>
    <col min="14850" max="14850" width="7" style="61" bestFit="1" customWidth="1"/>
    <col min="14851" max="14851" width="33" style="61" bestFit="1" customWidth="1"/>
    <col min="14852" max="14852" width="15.6640625" style="61" customWidth="1"/>
    <col min="14853" max="14853" width="13.1640625" style="61" customWidth="1"/>
    <col min="14854" max="14854" width="11.33203125" style="61" customWidth="1"/>
    <col min="14855" max="14855" width="11.1640625" style="61" customWidth="1"/>
    <col min="14856" max="15104" width="9.1640625" style="61"/>
    <col min="15105" max="15105" width="5" style="61" bestFit="1" customWidth="1"/>
    <col min="15106" max="15106" width="7" style="61" bestFit="1" customWidth="1"/>
    <col min="15107" max="15107" width="33" style="61" bestFit="1" customWidth="1"/>
    <col min="15108" max="15108" width="15.6640625" style="61" customWidth="1"/>
    <col min="15109" max="15109" width="13.1640625" style="61" customWidth="1"/>
    <col min="15110" max="15110" width="11.33203125" style="61" customWidth="1"/>
    <col min="15111" max="15111" width="11.1640625" style="61" customWidth="1"/>
    <col min="15112" max="15360" width="9.1640625" style="61"/>
    <col min="15361" max="15361" width="5" style="61" bestFit="1" customWidth="1"/>
    <col min="15362" max="15362" width="7" style="61" bestFit="1" customWidth="1"/>
    <col min="15363" max="15363" width="33" style="61" bestFit="1" customWidth="1"/>
    <col min="15364" max="15364" width="15.6640625" style="61" customWidth="1"/>
    <col min="15365" max="15365" width="13.1640625" style="61" customWidth="1"/>
    <col min="15366" max="15366" width="11.33203125" style="61" customWidth="1"/>
    <col min="15367" max="15367" width="11.1640625" style="61" customWidth="1"/>
    <col min="15368" max="15616" width="9.1640625" style="61"/>
    <col min="15617" max="15617" width="5" style="61" bestFit="1" customWidth="1"/>
    <col min="15618" max="15618" width="7" style="61" bestFit="1" customWidth="1"/>
    <col min="15619" max="15619" width="33" style="61" bestFit="1" customWidth="1"/>
    <col min="15620" max="15620" width="15.6640625" style="61" customWidth="1"/>
    <col min="15621" max="15621" width="13.1640625" style="61" customWidth="1"/>
    <col min="15622" max="15622" width="11.33203125" style="61" customWidth="1"/>
    <col min="15623" max="15623" width="11.1640625" style="61" customWidth="1"/>
    <col min="15624" max="15872" width="9.1640625" style="61"/>
    <col min="15873" max="15873" width="5" style="61" bestFit="1" customWidth="1"/>
    <col min="15874" max="15874" width="7" style="61" bestFit="1" customWidth="1"/>
    <col min="15875" max="15875" width="33" style="61" bestFit="1" customWidth="1"/>
    <col min="15876" max="15876" width="15.6640625" style="61" customWidth="1"/>
    <col min="15877" max="15877" width="13.1640625" style="61" customWidth="1"/>
    <col min="15878" max="15878" width="11.33203125" style="61" customWidth="1"/>
    <col min="15879" max="15879" width="11.1640625" style="61" customWidth="1"/>
    <col min="15880" max="16128" width="9.1640625" style="61"/>
    <col min="16129" max="16129" width="5" style="61" bestFit="1" customWidth="1"/>
    <col min="16130" max="16130" width="7" style="61" bestFit="1" customWidth="1"/>
    <col min="16131" max="16131" width="33" style="61" bestFit="1" customWidth="1"/>
    <col min="16132" max="16132" width="15.6640625" style="61" customWidth="1"/>
    <col min="16133" max="16133" width="13.1640625" style="61" customWidth="1"/>
    <col min="16134" max="16134" width="11.33203125" style="61" customWidth="1"/>
    <col min="16135" max="16135" width="11.1640625" style="61" customWidth="1"/>
    <col min="16136" max="16384" width="9.1640625" style="61"/>
  </cols>
  <sheetData>
    <row r="1" spans="1:7" x14ac:dyDescent="0.2">
      <c r="A1" s="1" t="s">
        <v>87</v>
      </c>
    </row>
    <row r="2" spans="1:7" x14ac:dyDescent="0.2">
      <c r="A2" s="30" t="s">
        <v>36</v>
      </c>
      <c r="B2" s="32"/>
      <c r="D2" s="58"/>
    </row>
    <row r="3" spans="1:7" x14ac:dyDescent="0.2">
      <c r="A3" s="1" t="s">
        <v>37</v>
      </c>
      <c r="D3" s="47"/>
    </row>
    <row r="5" spans="1:7" x14ac:dyDescent="0.2">
      <c r="C5" s="52" t="s">
        <v>15</v>
      </c>
      <c r="D5" s="52" t="s">
        <v>16</v>
      </c>
      <c r="E5" s="52" t="s">
        <v>25</v>
      </c>
      <c r="F5" s="52" t="s">
        <v>76</v>
      </c>
      <c r="G5" s="52"/>
    </row>
    <row r="6" spans="1:7" x14ac:dyDescent="0.2">
      <c r="C6" s="52" t="s">
        <v>0</v>
      </c>
      <c r="D6" s="52" t="s">
        <v>17</v>
      </c>
      <c r="E6" s="52" t="s">
        <v>26</v>
      </c>
      <c r="F6" s="52" t="s">
        <v>77</v>
      </c>
      <c r="G6" s="53" t="s">
        <v>38</v>
      </c>
    </row>
    <row r="8" spans="1:7" ht="13.5" thickBot="1" x14ac:dyDescent="0.25">
      <c r="A8" s="11"/>
      <c r="B8" s="24" t="s">
        <v>31</v>
      </c>
      <c r="C8" s="25">
        <f>'#2-FY10-FY22 Expenditures'!S10</f>
        <v>95471</v>
      </c>
      <c r="D8" s="25">
        <f>'#2-FY10-FY22 Expenditures'!S11</f>
        <v>85000</v>
      </c>
      <c r="E8" s="25">
        <f>'#2-FY10-FY22 Expenditures'!S12</f>
        <v>35300</v>
      </c>
      <c r="F8" s="25">
        <f>'#2-FY10-FY22 Expenditures'!S13</f>
        <v>31084</v>
      </c>
      <c r="G8" s="25">
        <f>SUM(C8:F8)</f>
        <v>246855</v>
      </c>
    </row>
    <row r="9" spans="1:7" x14ac:dyDescent="0.2">
      <c r="A9" s="11"/>
      <c r="B9" s="11"/>
    </row>
    <row r="10" spans="1:7" x14ac:dyDescent="0.2">
      <c r="A10" s="61">
        <v>601303</v>
      </c>
      <c r="B10" s="61" t="s">
        <v>39</v>
      </c>
      <c r="C10" s="26">
        <v>11212.83</v>
      </c>
      <c r="F10" s="26">
        <v>1755.45</v>
      </c>
      <c r="G10" s="26">
        <f>SUM(C10:F10)</f>
        <v>12968.28</v>
      </c>
    </row>
    <row r="11" spans="1:7" x14ac:dyDescent="0.2">
      <c r="A11" s="61">
        <v>601306</v>
      </c>
      <c r="B11" s="61" t="s">
        <v>93</v>
      </c>
      <c r="F11" s="26">
        <v>10507.5</v>
      </c>
      <c r="G11" s="26">
        <f t="shared" ref="G11:G34" si="0">SUM(C11:F11)</f>
        <v>10507.5</v>
      </c>
    </row>
    <row r="12" spans="1:7" x14ac:dyDescent="0.2">
      <c r="A12" s="61">
        <v>601400</v>
      </c>
      <c r="B12" s="61" t="s">
        <v>94</v>
      </c>
      <c r="C12" s="26">
        <v>2808</v>
      </c>
      <c r="F12" s="26">
        <v>1689</v>
      </c>
      <c r="G12" s="26">
        <f t="shared" si="0"/>
        <v>4497</v>
      </c>
    </row>
    <row r="13" spans="1:7" x14ac:dyDescent="0.2">
      <c r="A13" s="61">
        <v>601501</v>
      </c>
      <c r="B13" s="61" t="s">
        <v>40</v>
      </c>
      <c r="C13" s="26">
        <v>1586.99</v>
      </c>
      <c r="D13" s="26">
        <v>139.13</v>
      </c>
      <c r="F13" s="26">
        <v>5636.18</v>
      </c>
      <c r="G13" s="26">
        <f t="shared" si="0"/>
        <v>7362.3</v>
      </c>
    </row>
    <row r="14" spans="1:7" x14ac:dyDescent="0.2">
      <c r="A14" s="61">
        <v>701000</v>
      </c>
      <c r="B14" s="61" t="s">
        <v>41</v>
      </c>
      <c r="D14" s="26">
        <v>12628.65</v>
      </c>
      <c r="G14" s="26">
        <f t="shared" si="0"/>
        <v>12628.65</v>
      </c>
    </row>
    <row r="15" spans="1:7" x14ac:dyDescent="0.2">
      <c r="A15" s="61">
        <v>701001</v>
      </c>
      <c r="B15" s="61" t="s">
        <v>95</v>
      </c>
      <c r="C15" s="26">
        <v>665</v>
      </c>
      <c r="D15" s="26">
        <v>4229.78</v>
      </c>
      <c r="G15" s="26">
        <f t="shared" si="0"/>
        <v>4894.78</v>
      </c>
    </row>
    <row r="16" spans="1:7" x14ac:dyDescent="0.2">
      <c r="A16" s="61">
        <v>701301</v>
      </c>
      <c r="B16" s="61" t="s">
        <v>42</v>
      </c>
      <c r="D16" s="26">
        <v>23832.799999999999</v>
      </c>
      <c r="G16" s="26">
        <f t="shared" si="0"/>
        <v>23832.799999999999</v>
      </c>
    </row>
    <row r="17" spans="1:7" x14ac:dyDescent="0.2">
      <c r="A17" s="61">
        <v>701302</v>
      </c>
      <c r="B17" s="61" t="s">
        <v>43</v>
      </c>
      <c r="C17" s="26">
        <v>0</v>
      </c>
      <c r="D17" s="26">
        <v>39184.35</v>
      </c>
      <c r="G17" s="26">
        <f t="shared" si="0"/>
        <v>39184.35</v>
      </c>
    </row>
    <row r="18" spans="1:7" x14ac:dyDescent="0.2">
      <c r="A18" s="61">
        <v>701403</v>
      </c>
      <c r="B18" s="61" t="s">
        <v>44</v>
      </c>
      <c r="C18" s="26">
        <v>3738.93</v>
      </c>
      <c r="G18" s="26">
        <f t="shared" si="0"/>
        <v>3738.93</v>
      </c>
    </row>
    <row r="19" spans="1:7" x14ac:dyDescent="0.2">
      <c r="A19" s="61">
        <v>701500</v>
      </c>
      <c r="B19" s="61" t="s">
        <v>45</v>
      </c>
      <c r="C19" s="26">
        <v>1187.5</v>
      </c>
      <c r="G19" s="26">
        <f t="shared" si="0"/>
        <v>1187.5</v>
      </c>
    </row>
    <row r="20" spans="1:7" x14ac:dyDescent="0.2">
      <c r="A20" s="61">
        <v>702106</v>
      </c>
      <c r="B20" s="61" t="s">
        <v>96</v>
      </c>
      <c r="C20" s="26">
        <v>5314.65</v>
      </c>
      <c r="G20" s="26">
        <f t="shared" si="0"/>
        <v>5314.65</v>
      </c>
    </row>
    <row r="21" spans="1:7" x14ac:dyDescent="0.2">
      <c r="A21" s="61">
        <v>702200</v>
      </c>
      <c r="B21" s="61" t="s">
        <v>46</v>
      </c>
      <c r="C21" s="26">
        <v>3007.51</v>
      </c>
      <c r="G21" s="26">
        <f t="shared" si="0"/>
        <v>3007.51</v>
      </c>
    </row>
    <row r="22" spans="1:7" x14ac:dyDescent="0.2">
      <c r="A22" s="61">
        <v>705600</v>
      </c>
      <c r="B22" s="61" t="s">
        <v>78</v>
      </c>
      <c r="E22" s="26">
        <v>2385</v>
      </c>
      <c r="G22" s="26">
        <f t="shared" si="0"/>
        <v>2385</v>
      </c>
    </row>
    <row r="23" spans="1:7" x14ac:dyDescent="0.2">
      <c r="A23" s="61">
        <v>705700</v>
      </c>
      <c r="B23" s="61" t="s">
        <v>97</v>
      </c>
      <c r="E23" s="26">
        <v>4069</v>
      </c>
      <c r="G23" s="26">
        <f t="shared" si="0"/>
        <v>4069</v>
      </c>
    </row>
    <row r="24" spans="1:7" x14ac:dyDescent="0.2">
      <c r="A24" s="61">
        <v>706300</v>
      </c>
      <c r="B24" s="61" t="s">
        <v>47</v>
      </c>
      <c r="C24" s="26">
        <v>4978.62</v>
      </c>
      <c r="G24" s="26">
        <f t="shared" si="0"/>
        <v>4978.62</v>
      </c>
    </row>
    <row r="25" spans="1:7" x14ac:dyDescent="0.2">
      <c r="A25" s="61">
        <v>706605</v>
      </c>
      <c r="B25" s="61" t="s">
        <v>48</v>
      </c>
      <c r="C25" s="26">
        <v>291.39999999999998</v>
      </c>
      <c r="G25" s="26">
        <f t="shared" si="0"/>
        <v>291.39999999999998</v>
      </c>
    </row>
    <row r="26" spans="1:7" x14ac:dyDescent="0.2">
      <c r="A26" s="61">
        <v>707151</v>
      </c>
      <c r="B26" s="61" t="s">
        <v>49</v>
      </c>
      <c r="C26" s="26">
        <v>1411.49</v>
      </c>
      <c r="F26" s="26">
        <v>614.02</v>
      </c>
      <c r="G26" s="26">
        <f t="shared" si="0"/>
        <v>2025.51</v>
      </c>
    </row>
    <row r="27" spans="1:7" x14ac:dyDescent="0.2">
      <c r="A27" s="61">
        <v>707152</v>
      </c>
      <c r="B27" s="61" t="s">
        <v>50</v>
      </c>
      <c r="C27" s="26">
        <v>1021.01</v>
      </c>
      <c r="G27" s="26">
        <f t="shared" si="0"/>
        <v>1021.01</v>
      </c>
    </row>
    <row r="28" spans="1:7" x14ac:dyDescent="0.2">
      <c r="A28" s="61">
        <v>707153</v>
      </c>
      <c r="B28" s="61" t="s">
        <v>98</v>
      </c>
      <c r="C28" s="26">
        <v>1313</v>
      </c>
      <c r="G28" s="26">
        <f t="shared" si="0"/>
        <v>1313</v>
      </c>
    </row>
    <row r="29" spans="1:7" x14ac:dyDescent="0.2">
      <c r="A29" s="61">
        <v>707300</v>
      </c>
      <c r="B29" s="61" t="s">
        <v>51</v>
      </c>
      <c r="C29" s="26">
        <v>2303.52</v>
      </c>
      <c r="G29" s="26">
        <f t="shared" si="0"/>
        <v>2303.52</v>
      </c>
    </row>
    <row r="30" spans="1:7" x14ac:dyDescent="0.2">
      <c r="A30" s="61">
        <v>707301</v>
      </c>
      <c r="B30" s="61" t="s">
        <v>52</v>
      </c>
      <c r="C30" s="26">
        <v>89.86</v>
      </c>
      <c r="G30" s="26">
        <f t="shared" si="0"/>
        <v>89.86</v>
      </c>
    </row>
    <row r="31" spans="1:7" x14ac:dyDescent="0.2">
      <c r="A31" s="61">
        <v>707309</v>
      </c>
      <c r="B31" s="61" t="s">
        <v>99</v>
      </c>
      <c r="E31" s="26">
        <v>7861.02</v>
      </c>
      <c r="G31" s="26">
        <f t="shared" si="0"/>
        <v>7861.02</v>
      </c>
    </row>
    <row r="32" spans="1:7" x14ac:dyDescent="0.2">
      <c r="A32" s="61">
        <v>707350</v>
      </c>
      <c r="B32" s="61" t="s">
        <v>73</v>
      </c>
      <c r="C32" s="26">
        <v>132.88</v>
      </c>
      <c r="G32" s="26">
        <f t="shared" si="0"/>
        <v>132.88</v>
      </c>
    </row>
    <row r="33" spans="1:7" x14ac:dyDescent="0.2">
      <c r="A33" s="61">
        <v>707400</v>
      </c>
      <c r="B33" s="61" t="s">
        <v>53</v>
      </c>
      <c r="C33" s="26">
        <v>478.29</v>
      </c>
      <c r="G33" s="26">
        <f t="shared" si="0"/>
        <v>478.29</v>
      </c>
    </row>
    <row r="34" spans="1:7" x14ac:dyDescent="0.2">
      <c r="A34" s="61">
        <v>707452</v>
      </c>
      <c r="B34" s="61" t="s">
        <v>100</v>
      </c>
      <c r="C34" s="26">
        <v>196</v>
      </c>
      <c r="G34" s="26">
        <f t="shared" si="0"/>
        <v>196</v>
      </c>
    </row>
    <row r="35" spans="1:7" x14ac:dyDescent="0.2">
      <c r="B35" s="31" t="s">
        <v>54</v>
      </c>
      <c r="C35" s="48">
        <f>SUM(C10:C34)</f>
        <v>41737.480000000003</v>
      </c>
      <c r="D35" s="48">
        <f t="shared" ref="D35:F35" si="1">SUM(D10:D34)</f>
        <v>80014.709999999992</v>
      </c>
      <c r="E35" s="48">
        <f t="shared" si="1"/>
        <v>14315.02</v>
      </c>
      <c r="F35" s="48">
        <f t="shared" si="1"/>
        <v>20202.150000000001</v>
      </c>
      <c r="G35" s="48">
        <f>SUM(G10:G34)</f>
        <v>156269.35999999999</v>
      </c>
    </row>
    <row r="37" spans="1:7" x14ac:dyDescent="0.2">
      <c r="B37" s="1" t="s">
        <v>55</v>
      </c>
      <c r="C37" s="26">
        <v>0</v>
      </c>
      <c r="D37" s="26">
        <v>10000</v>
      </c>
      <c r="E37" s="26">
        <v>0</v>
      </c>
      <c r="F37" s="26">
        <v>0</v>
      </c>
      <c r="G37" s="26">
        <f>SUM(C37:F37)</f>
        <v>10000</v>
      </c>
    </row>
    <row r="38" spans="1:7" x14ac:dyDescent="0.2">
      <c r="C38" s="27"/>
      <c r="D38" s="27"/>
      <c r="E38" s="27"/>
      <c r="F38" s="27"/>
      <c r="G38" s="27"/>
    </row>
    <row r="39" spans="1:7" x14ac:dyDescent="0.2">
      <c r="B39" s="1" t="s">
        <v>56</v>
      </c>
      <c r="C39" s="26">
        <f>SUM(C35:C37)</f>
        <v>41737.480000000003</v>
      </c>
      <c r="D39" s="26">
        <f t="shared" ref="D39:F39" si="2">SUM(D35:D37)</f>
        <v>90014.709999999992</v>
      </c>
      <c r="E39" s="26">
        <f t="shared" si="2"/>
        <v>14315.02</v>
      </c>
      <c r="F39" s="26">
        <f t="shared" si="2"/>
        <v>20202.150000000001</v>
      </c>
      <c r="G39" s="26">
        <f>SUM(C39:F39)</f>
        <v>166269.35999999999</v>
      </c>
    </row>
    <row r="41" spans="1:7" ht="13.5" thickBot="1" x14ac:dyDescent="0.25">
      <c r="B41" s="28" t="s">
        <v>57</v>
      </c>
      <c r="C41" s="29">
        <f>C8-C39</f>
        <v>53733.52</v>
      </c>
      <c r="D41" s="29">
        <f>D8-D39</f>
        <v>-5014.7099999999919</v>
      </c>
      <c r="E41" s="29">
        <f>E8-E39</f>
        <v>20984.98</v>
      </c>
      <c r="F41" s="29">
        <f>F8-F39</f>
        <v>10881.849999999999</v>
      </c>
      <c r="G41" s="29">
        <f>G8-G39</f>
        <v>80585.640000000014</v>
      </c>
    </row>
    <row r="42" spans="1:7" ht="13.5" thickTop="1" x14ac:dyDescent="0.2"/>
    <row r="44" spans="1:7" x14ac:dyDescent="0.2">
      <c r="A44" s="61" t="s">
        <v>88</v>
      </c>
    </row>
    <row r="45" spans="1:7" x14ac:dyDescent="0.2">
      <c r="A45" s="61" t="s">
        <v>91</v>
      </c>
    </row>
    <row r="46" spans="1:7" x14ac:dyDescent="0.2">
      <c r="E46" s="13"/>
      <c r="F46" s="13"/>
      <c r="G46" s="13"/>
    </row>
    <row r="47" spans="1:7" x14ac:dyDescent="0.2">
      <c r="E47" s="13"/>
      <c r="F47" s="13"/>
      <c r="G47" s="13"/>
    </row>
    <row r="48" spans="1:7" x14ac:dyDescent="0.2">
      <c r="E48" s="13"/>
      <c r="F48" s="13"/>
      <c r="G48" s="13"/>
    </row>
    <row r="49" spans="5:7" x14ac:dyDescent="0.2">
      <c r="E49" s="13"/>
      <c r="F49" s="13"/>
      <c r="G49" s="13"/>
    </row>
  </sheetData>
  <printOptions horizontalCentered="1" gridLines="1"/>
  <pageMargins left="0" right="0" top="0" bottom="0.5" header="0" footer="0"/>
  <pageSetup paperSize="5" scale="65" orientation="landscape" r:id="rId1"/>
  <headerFooter>
    <oddFooter>&amp;CPage &amp;P of &amp;N&amp;R&amp;D&amp;T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7"/>
  <sheetViews>
    <sheetView zoomScaleNormal="100" workbookViewId="0">
      <selection activeCell="A2" sqref="A2"/>
    </sheetView>
  </sheetViews>
  <sheetFormatPr defaultColWidth="9.1640625" defaultRowHeight="12.75" x14ac:dyDescent="0.2"/>
  <cols>
    <col min="1" max="1" width="13.33203125" style="61" customWidth="1"/>
    <col min="2" max="2" width="43.1640625" style="2" bestFit="1" customWidth="1"/>
    <col min="3" max="3" width="26" style="61" bestFit="1" customWidth="1"/>
    <col min="4" max="4" width="14.6640625" style="61" customWidth="1"/>
    <col min="5" max="5" width="14.1640625" style="61" customWidth="1"/>
    <col min="6" max="6" width="14.6640625" style="61" customWidth="1"/>
    <col min="7" max="7" width="3.1640625" style="61" customWidth="1"/>
    <col min="8" max="8" width="19.1640625" style="61" bestFit="1" customWidth="1"/>
    <col min="9" max="9" width="14.6640625" style="61" customWidth="1"/>
    <col min="10" max="10" width="14" style="61" customWidth="1"/>
    <col min="11" max="16384" width="9.1640625" style="61"/>
  </cols>
  <sheetData>
    <row r="1" spans="1:10" x14ac:dyDescent="0.2">
      <c r="A1" s="66" t="s">
        <v>36</v>
      </c>
      <c r="B1" s="66"/>
    </row>
    <row r="2" spans="1:10" x14ac:dyDescent="0.2">
      <c r="A2" s="67" t="s">
        <v>89</v>
      </c>
      <c r="B2" s="67"/>
    </row>
    <row r="3" spans="1:10" x14ac:dyDescent="0.2">
      <c r="A3" s="61" t="s">
        <v>101</v>
      </c>
      <c r="B3" s="76"/>
    </row>
    <row r="4" spans="1:10" x14ac:dyDescent="0.2">
      <c r="A4" s="2"/>
    </row>
    <row r="5" spans="1:10" s="77" customFormat="1" x14ac:dyDescent="0.2">
      <c r="B5" s="78"/>
    </row>
    <row r="6" spans="1:10" s="68" customFormat="1" x14ac:dyDescent="0.2">
      <c r="A6" s="68" t="s">
        <v>58</v>
      </c>
      <c r="B6" s="47"/>
      <c r="C6" s="68" t="s">
        <v>59</v>
      </c>
      <c r="E6" s="68" t="s">
        <v>60</v>
      </c>
      <c r="H6" s="68" t="s">
        <v>61</v>
      </c>
      <c r="I6" s="68" t="s">
        <v>62</v>
      </c>
      <c r="J6" s="68" t="s">
        <v>63</v>
      </c>
    </row>
    <row r="7" spans="1:10" s="69" customFormat="1" x14ac:dyDescent="0.2">
      <c r="A7" s="69" t="s">
        <v>64</v>
      </c>
      <c r="B7" s="70" t="s">
        <v>65</v>
      </c>
      <c r="C7" s="69" t="s">
        <v>66</v>
      </c>
      <c r="D7" s="69" t="s">
        <v>67</v>
      </c>
      <c r="E7" s="69" t="s">
        <v>68</v>
      </c>
      <c r="F7" s="69" t="s">
        <v>63</v>
      </c>
      <c r="H7" s="69" t="s">
        <v>69</v>
      </c>
      <c r="I7" s="69" t="s">
        <v>70</v>
      </c>
      <c r="J7" s="69" t="s">
        <v>70</v>
      </c>
    </row>
    <row r="8" spans="1:10" s="77" customFormat="1" x14ac:dyDescent="0.2">
      <c r="B8" s="78"/>
    </row>
    <row r="9" spans="1:10" x14ac:dyDescent="0.2">
      <c r="A9" s="71" t="s">
        <v>15</v>
      </c>
      <c r="B9" s="72" t="s">
        <v>0</v>
      </c>
      <c r="C9" s="26">
        <v>491727</v>
      </c>
      <c r="D9" s="26">
        <v>243245</v>
      </c>
      <c r="E9" s="26">
        <v>22828</v>
      </c>
      <c r="F9" s="26">
        <f>SUM(C9:E9)</f>
        <v>757800</v>
      </c>
      <c r="H9" s="63">
        <v>7</v>
      </c>
      <c r="I9" s="63">
        <v>2</v>
      </c>
      <c r="J9" s="63">
        <f>SUM(H9:I9)</f>
        <v>9</v>
      </c>
    </row>
    <row r="10" spans="1:10" x14ac:dyDescent="0.2">
      <c r="A10" s="71" t="s">
        <v>16</v>
      </c>
      <c r="B10" s="72" t="s">
        <v>71</v>
      </c>
      <c r="C10" s="26">
        <v>57810</v>
      </c>
      <c r="D10" s="26">
        <v>174378</v>
      </c>
      <c r="E10" s="26">
        <v>0</v>
      </c>
      <c r="F10" s="26">
        <f t="shared" ref="F10:F11" si="0">SUM(C10:E10)</f>
        <v>232188</v>
      </c>
      <c r="H10" s="63">
        <v>1</v>
      </c>
      <c r="I10" s="63">
        <v>1</v>
      </c>
      <c r="J10" s="63">
        <f t="shared" ref="J10:J11" si="1">SUM(H10:I10)</f>
        <v>2</v>
      </c>
    </row>
    <row r="11" spans="1:10" x14ac:dyDescent="0.2">
      <c r="A11" s="71" t="s">
        <v>76</v>
      </c>
      <c r="B11" s="72" t="s">
        <v>92</v>
      </c>
      <c r="C11" s="26">
        <v>175055</v>
      </c>
      <c r="D11" s="26">
        <v>65913</v>
      </c>
      <c r="E11" s="26">
        <v>0</v>
      </c>
      <c r="F11" s="26">
        <f t="shared" si="0"/>
        <v>240968</v>
      </c>
      <c r="H11" s="63">
        <v>3</v>
      </c>
      <c r="I11" s="63">
        <v>1</v>
      </c>
      <c r="J11" s="63">
        <f t="shared" si="1"/>
        <v>4</v>
      </c>
    </row>
    <row r="12" spans="1:10" ht="13.5" thickBot="1" x14ac:dyDescent="0.25">
      <c r="B12" s="73" t="s">
        <v>72</v>
      </c>
      <c r="C12" s="74">
        <f>SUM(C9:C11)</f>
        <v>724592</v>
      </c>
      <c r="D12" s="74">
        <f t="shared" ref="D12:F12" si="2">SUM(D9:D11)</f>
        <v>483536</v>
      </c>
      <c r="E12" s="74">
        <f t="shared" si="2"/>
        <v>22828</v>
      </c>
      <c r="F12" s="74">
        <f t="shared" si="2"/>
        <v>1230956</v>
      </c>
      <c r="H12" s="75">
        <f>SUM(H9:H11)</f>
        <v>11</v>
      </c>
      <c r="I12" s="75">
        <f t="shared" ref="I12:J12" si="3">SUM(I9:I11)</f>
        <v>4</v>
      </c>
      <c r="J12" s="75">
        <f t="shared" si="3"/>
        <v>15</v>
      </c>
    </row>
    <row r="13" spans="1:10" ht="13.5" thickTop="1" x14ac:dyDescent="0.2"/>
    <row r="17" spans="1:1" x14ac:dyDescent="0.2">
      <c r="A17" s="61" t="s">
        <v>90</v>
      </c>
    </row>
  </sheetData>
  <printOptions horizontalCentered="1" gridLines="1"/>
  <pageMargins left="0" right="0" top="0.75" bottom="0.75" header="0.3" footer="0.3"/>
  <pageSetup paperSize="5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87E5DA26B159469E5DEDDD8D637077" ma:contentTypeVersion="16" ma:contentTypeDescription="Create a new document." ma:contentTypeScope="" ma:versionID="cc77c552477d64a60ef5675a038820e6">
  <xsd:schema xmlns:xsd="http://www.w3.org/2001/XMLSchema" xmlns:xs="http://www.w3.org/2001/XMLSchema" xmlns:p="http://schemas.microsoft.com/office/2006/metadata/properties" xmlns:ns1="http://schemas.microsoft.com/sharepoint/v3" xmlns:ns2="fce1a9b3-876c-481d-9ebf-ee1ba0063a5f" xmlns:ns3="13157ccd-cfd1-435b-b54a-77ed15165e25" targetNamespace="http://schemas.microsoft.com/office/2006/metadata/properties" ma:root="true" ma:fieldsID="1ed95d37b1f42471679cbf5116ed68bb" ns1:_="" ns2:_="" ns3:_="">
    <xsd:import namespace="http://schemas.microsoft.com/sharepoint/v3"/>
    <xsd:import namespace="fce1a9b3-876c-481d-9ebf-ee1ba0063a5f"/>
    <xsd:import namespace="13157ccd-cfd1-435b-b54a-77ed15165e25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e1a9b3-876c-481d-9ebf-ee1ba0063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29b43b-f1ef-4cba-aaa1-48c64b82b3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57ccd-cfd1-435b-b54a-77ed15165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ae328f-472d-4dc7-83ab-ab68c397db48}" ma:internalName="TaxCatchAll" ma:showField="CatchAllData" ma:web="13157ccd-cfd1-435b-b54a-77ed1516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ce1a9b3-876c-481d-9ebf-ee1ba0063a5f">
      <Terms xmlns="http://schemas.microsoft.com/office/infopath/2007/PartnerControls"/>
    </lcf76f155ced4ddcb4097134ff3c332f>
    <TaxCatchAll xmlns="13157ccd-cfd1-435b-b54a-77ed15165e25" xsi:nil="true"/>
  </documentManagement>
</p:properties>
</file>

<file path=customXml/itemProps1.xml><?xml version="1.0" encoding="utf-8"?>
<ds:datastoreItem xmlns:ds="http://schemas.openxmlformats.org/officeDocument/2006/customXml" ds:itemID="{D766A38A-26FB-470B-B2F8-64A02C4391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7F94F8-4A51-4BD8-823B-18B5CE7AF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e1a9b3-876c-481d-9ebf-ee1ba0063a5f"/>
    <ds:schemaRef ds:uri="13157ccd-cfd1-435b-b54a-77ed1516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D6EB38-01B5-4B95-8956-9B807344E68B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terms/"/>
    <ds:schemaRef ds:uri="fce1a9b3-876c-481d-9ebf-ee1ba0063a5f"/>
    <ds:schemaRef ds:uri="http://schemas.microsoft.com/office/infopath/2007/PartnerControls"/>
    <ds:schemaRef ds:uri="http://purl.org/dc/dcmitype/"/>
    <ds:schemaRef ds:uri="http://purl.org/dc/elements/1.1/"/>
    <ds:schemaRef ds:uri="13157ccd-cfd1-435b-b54a-77ed15165e2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#1-FY10-FY22 All Expenditures</vt:lpstr>
      <vt:lpstr>#2-FY10-FY22 Expenditures</vt:lpstr>
      <vt:lpstr>#3-FY22 Detail By Index</vt:lpstr>
      <vt:lpstr>#4-Personal Services 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Cannamela, Lucy (Budget)</dc:creator>
  <cp:keywords/>
  <dc:description/>
  <cp:lastModifiedBy>Contrata, Ann (Budget)</cp:lastModifiedBy>
  <cp:revision/>
  <cp:lastPrinted>2020-10-28T14:04:59Z</cp:lastPrinted>
  <dcterms:created xsi:type="dcterms:W3CDTF">2016-12-08T15:55:40Z</dcterms:created>
  <dcterms:modified xsi:type="dcterms:W3CDTF">2022-12-05T14:38:48Z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0x0101009F87E5DA26B159469E5DEDDD8D637077</vt:lpwstr>
  </property>
  <property fmtid="{D5CDD505-2E9C-101B-9397-08002B2CF9AE}" pid="3" name="Order">
    <vt:r8>880200</vt:r8>
  </property>
  <property fmtid="{D5CDD505-2E9C-101B-9397-08002B2CF9AE}" pid="4" name="MediaServiceImageTags">
    <vt:lpwstr/>
  </property>
</Properties>
</file>