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https://myccsu.sharepoint.com/sites/BSO-BudgetOffice/Shared Documents/General/Web Site Page/FY22 Working Data/Enrollment/"/>
    </mc:Choice>
  </mc:AlternateContent>
  <xr:revisionPtr revIDLastSave="0" documentId="13_ncr:1_{5E981358-F8D9-48F7-9AB4-757A2D53DECF}" xr6:coauthVersionLast="47" xr6:coauthVersionMax="47" xr10:uidLastSave="{00000000-0000-0000-0000-000000000000}"/>
  <bookViews>
    <workbookView xWindow="28680" yWindow="-120" windowWidth="29040" windowHeight="15840" tabRatio="778" xr2:uid="{00000000-000D-0000-FFFF-FFFF00000000}"/>
  </bookViews>
  <sheets>
    <sheet name="#1-FY10-FY22 All Expenditures" sheetId="8" r:id="rId1"/>
    <sheet name="#2-FY10-FY22 Expenditures" sheetId="3" r:id="rId2"/>
    <sheet name="#3-FY22 Detail By Index#2" sheetId="9" r:id="rId3"/>
    <sheet name="#4-Personal Services Analysis" sheetId="6" r:id="rId4"/>
  </sheets>
  <definedNames>
    <definedName name="_xlnm._FilterDatabase" localSheetId="0" hidden="1">'#1-FY10-FY22 All Expenditures'!$A$31:$O$42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2" i="6" l="1"/>
  <c r="J13" i="6"/>
  <c r="F12" i="6"/>
  <c r="F13" i="6"/>
  <c r="L56" i="9"/>
  <c r="F60" i="9"/>
  <c r="D58" i="9"/>
  <c r="E58" i="9"/>
  <c r="F58" i="9"/>
  <c r="G58" i="9"/>
  <c r="H58" i="9"/>
  <c r="I58" i="9"/>
  <c r="J58" i="9"/>
  <c r="K58" i="9"/>
  <c r="L54" i="9"/>
  <c r="K8" i="9"/>
  <c r="K60" i="9" s="1"/>
  <c r="J8" i="9"/>
  <c r="J60" i="9" s="1"/>
  <c r="F8" i="9"/>
  <c r="D54" i="9"/>
  <c r="E54" i="9"/>
  <c r="F54" i="9"/>
  <c r="G54" i="9"/>
  <c r="H54" i="9"/>
  <c r="I54" i="9"/>
  <c r="J54" i="9"/>
  <c r="K54" i="9"/>
  <c r="C54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10" i="9"/>
  <c r="X19" i="3"/>
  <c r="S19" i="3"/>
  <c r="U19" i="3" s="1"/>
  <c r="O21" i="3"/>
  <c r="S11" i="3"/>
  <c r="U11" i="3" s="1"/>
  <c r="S12" i="3"/>
  <c r="U12" i="3" s="1"/>
  <c r="S13" i="3"/>
  <c r="U13" i="3" s="1"/>
  <c r="S14" i="3"/>
  <c r="U14" i="3" s="1"/>
  <c r="S15" i="3"/>
  <c r="T15" i="3" s="1"/>
  <c r="S16" i="3"/>
  <c r="T16" i="3" s="1"/>
  <c r="S17" i="3"/>
  <c r="T17" i="3" s="1"/>
  <c r="S18" i="3"/>
  <c r="T18" i="3" s="1"/>
  <c r="S20" i="3"/>
  <c r="U20" i="3" s="1"/>
  <c r="S10" i="3"/>
  <c r="C8" i="9" s="1"/>
  <c r="D25" i="8"/>
  <c r="E25" i="8"/>
  <c r="F25" i="8"/>
  <c r="G25" i="8"/>
  <c r="H25" i="8"/>
  <c r="I25" i="8"/>
  <c r="J25" i="8"/>
  <c r="K25" i="8"/>
  <c r="L25" i="8"/>
  <c r="M25" i="8"/>
  <c r="N25" i="8"/>
  <c r="O25" i="8"/>
  <c r="C25" i="8"/>
  <c r="O18" i="8"/>
  <c r="O43" i="8"/>
  <c r="Q21" i="3"/>
  <c r="I19" i="6"/>
  <c r="H19" i="6"/>
  <c r="E19" i="6"/>
  <c r="D19" i="6"/>
  <c r="C19" i="6"/>
  <c r="J18" i="6"/>
  <c r="J19" i="6" s="1"/>
  <c r="F18" i="6"/>
  <c r="F19" i="6" s="1"/>
  <c r="L8" i="9" l="1"/>
  <c r="U10" i="3"/>
  <c r="D8" i="9"/>
  <c r="D60" i="9" s="1"/>
  <c r="T10" i="3"/>
  <c r="E8" i="9"/>
  <c r="E60" i="9" s="1"/>
  <c r="G8" i="9"/>
  <c r="G60" i="9" s="1"/>
  <c r="H8" i="9"/>
  <c r="H60" i="9" s="1"/>
  <c r="I8" i="9"/>
  <c r="I60" i="9" s="1"/>
  <c r="T19" i="3"/>
  <c r="T20" i="3"/>
  <c r="U17" i="3"/>
  <c r="U15" i="3"/>
  <c r="T14" i="3"/>
  <c r="T13" i="3"/>
  <c r="T12" i="3"/>
  <c r="T11" i="3"/>
  <c r="U18" i="3"/>
  <c r="U16" i="3"/>
  <c r="O29" i="8"/>
  <c r="O48" i="8" s="1"/>
  <c r="C16" i="6"/>
  <c r="C22" i="6" s="1"/>
  <c r="I16" i="6"/>
  <c r="I22" i="6" s="1"/>
  <c r="H16" i="6"/>
  <c r="H22" i="6" s="1"/>
  <c r="D16" i="6"/>
  <c r="D22" i="6" s="1"/>
  <c r="E16" i="6"/>
  <c r="E22" i="6" s="1"/>
  <c r="X13" i="3" l="1"/>
  <c r="X14" i="3"/>
  <c r="X15" i="3"/>
  <c r="X16" i="3"/>
  <c r="X17" i="3"/>
  <c r="X18" i="3"/>
  <c r="X20" i="3"/>
  <c r="W21" i="3"/>
  <c r="X11" i="3"/>
  <c r="X12" i="3"/>
  <c r="N21" i="3"/>
  <c r="O22" i="3" s="1"/>
  <c r="O23" i="3" s="1"/>
  <c r="R21" i="3"/>
  <c r="D21" i="3"/>
  <c r="E21" i="3"/>
  <c r="F21" i="3"/>
  <c r="G21" i="3"/>
  <c r="H21" i="3"/>
  <c r="I21" i="3"/>
  <c r="J21" i="3"/>
  <c r="K21" i="3"/>
  <c r="L21" i="3"/>
  <c r="M21" i="3"/>
  <c r="C21" i="3"/>
  <c r="C43" i="8"/>
  <c r="L43" i="8"/>
  <c r="M43" i="8"/>
  <c r="N43" i="8"/>
  <c r="O26" i="8"/>
  <c r="O27" i="8" s="1"/>
  <c r="C18" i="8"/>
  <c r="L18" i="8"/>
  <c r="N18" i="8"/>
  <c r="O19" i="8" s="1"/>
  <c r="O20" i="8" s="1"/>
  <c r="C29" i="8" l="1"/>
  <c r="N29" i="8"/>
  <c r="N48" i="8" s="1"/>
  <c r="O44" i="8"/>
  <c r="O45" i="8" s="1"/>
  <c r="N22" i="3"/>
  <c r="N23" i="3" s="1"/>
  <c r="N26" i="8"/>
  <c r="N27" i="8" s="1"/>
  <c r="M26" i="8"/>
  <c r="M27" i="8" s="1"/>
  <c r="L29" i="8"/>
  <c r="L26" i="8"/>
  <c r="L27" i="8" s="1"/>
  <c r="K26" i="8"/>
  <c r="K27" i="8" s="1"/>
  <c r="J26" i="8"/>
  <c r="J27" i="8" s="1"/>
  <c r="I26" i="8"/>
  <c r="I27" i="8" s="1"/>
  <c r="H26" i="8"/>
  <c r="H27" i="8" s="1"/>
  <c r="G26" i="8"/>
  <c r="G27" i="8" s="1"/>
  <c r="F26" i="8"/>
  <c r="F27" i="8" s="1"/>
  <c r="E26" i="8"/>
  <c r="E27" i="8" s="1"/>
  <c r="D26" i="8"/>
  <c r="D27" i="8" s="1"/>
  <c r="C48" i="8" l="1"/>
  <c r="M12" i="8"/>
  <c r="M11" i="8"/>
  <c r="M18" i="8" l="1"/>
  <c r="M29" i="8" s="1"/>
  <c r="M48" i="8" s="1"/>
  <c r="M22" i="3"/>
  <c r="M23" i="3" s="1"/>
  <c r="N44" i="8"/>
  <c r="N45" i="8" s="1"/>
  <c r="J10" i="6"/>
  <c r="J11" i="6"/>
  <c r="J14" i="6"/>
  <c r="J15" i="6"/>
  <c r="J9" i="6"/>
  <c r="F10" i="6"/>
  <c r="F11" i="6"/>
  <c r="F14" i="6"/>
  <c r="F15" i="6"/>
  <c r="F9" i="6"/>
  <c r="N19" i="8" l="1"/>
  <c r="N20" i="8" s="1"/>
  <c r="J16" i="6"/>
  <c r="J22" i="6" s="1"/>
  <c r="F16" i="6"/>
  <c r="F22" i="6" s="1"/>
  <c r="C58" i="9"/>
  <c r="C60" i="9" s="1"/>
  <c r="L58" i="9" l="1"/>
  <c r="L60" i="9" s="1"/>
  <c r="X10" i="3"/>
  <c r="X21" i="3" s="1"/>
  <c r="K32" i="8" l="1"/>
  <c r="J32" i="8"/>
  <c r="I32" i="8"/>
  <c r="H32" i="8"/>
  <c r="G32" i="8"/>
  <c r="F32" i="8"/>
  <c r="E32" i="8"/>
  <c r="D32" i="8"/>
  <c r="K10" i="8"/>
  <c r="K18" i="8" s="1"/>
  <c r="J10" i="8"/>
  <c r="J18" i="8" s="1"/>
  <c r="J29" i="8" s="1"/>
  <c r="I10" i="8"/>
  <c r="I18" i="8" s="1"/>
  <c r="I29" i="8" s="1"/>
  <c r="H10" i="8"/>
  <c r="H18" i="8" s="1"/>
  <c r="H29" i="8" s="1"/>
  <c r="G10" i="8"/>
  <c r="G18" i="8" s="1"/>
  <c r="G29" i="8" s="1"/>
  <c r="F10" i="8"/>
  <c r="F18" i="8" s="1"/>
  <c r="F29" i="8" s="1"/>
  <c r="E10" i="8"/>
  <c r="E18" i="8" s="1"/>
  <c r="E29" i="8" s="1"/>
  <c r="D10" i="8"/>
  <c r="D18" i="8" s="1"/>
  <c r="D29" i="8" s="1"/>
  <c r="K29" i="8" l="1"/>
  <c r="L19" i="8"/>
  <c r="L20" i="8" s="1"/>
  <c r="S21" i="3"/>
  <c r="D33" i="8"/>
  <c r="D34" i="8" s="1"/>
  <c r="M44" i="8"/>
  <c r="M45" i="8" s="1"/>
  <c r="L48" i="8"/>
  <c r="M19" i="8"/>
  <c r="M20" i="8" s="1"/>
  <c r="K33" i="8"/>
  <c r="K34" i="8" s="1"/>
  <c r="I33" i="8"/>
  <c r="G33" i="8"/>
  <c r="F33" i="8"/>
  <c r="H33" i="8"/>
  <c r="E33" i="8"/>
  <c r="E34" i="8" s="1"/>
  <c r="J33" i="8"/>
  <c r="E38" i="8" l="1"/>
  <c r="E35" i="8"/>
  <c r="D38" i="8"/>
  <c r="D39" i="8" s="1"/>
  <c r="D35" i="8"/>
  <c r="T21" i="3"/>
  <c r="U21" i="3"/>
  <c r="D43" i="8"/>
  <c r="D48" i="8" s="1"/>
  <c r="I34" i="8"/>
  <c r="G34" i="8"/>
  <c r="H34" i="8"/>
  <c r="H35" i="8" s="1"/>
  <c r="F34" i="8"/>
  <c r="F35" i="8" s="1"/>
  <c r="J34" i="8"/>
  <c r="K35" i="8" s="1"/>
  <c r="J35" i="8" l="1"/>
  <c r="G35" i="8"/>
  <c r="I35" i="8"/>
  <c r="E39" i="8"/>
  <c r="E43" i="8" s="1"/>
  <c r="E48" i="8" s="1"/>
  <c r="F38" i="8"/>
  <c r="F39" i="8" s="1"/>
  <c r="H38" i="8"/>
  <c r="K38" i="8"/>
  <c r="G38" i="8"/>
  <c r="I38" i="8"/>
  <c r="J38" i="8"/>
  <c r="H39" i="8" l="1"/>
  <c r="H43" i="8" s="1"/>
  <c r="H48" i="8" s="1"/>
  <c r="F43" i="8"/>
  <c r="F48" i="8" s="1"/>
  <c r="K39" i="8"/>
  <c r="K43" i="8" s="1"/>
  <c r="J39" i="8"/>
  <c r="J43" i="8" s="1"/>
  <c r="J48" i="8" s="1"/>
  <c r="G39" i="8"/>
  <c r="G43" i="8" s="1"/>
  <c r="I39" i="8"/>
  <c r="K48" i="8" l="1"/>
  <c r="G48" i="8"/>
  <c r="I43" i="8"/>
  <c r="I48" i="8" s="1"/>
  <c r="L44" i="8"/>
  <c r="L45" i="8" s="1"/>
  <c r="J22" i="3" l="1"/>
  <c r="J23" i="3" s="1"/>
  <c r="K19" i="8"/>
  <c r="K20" i="8" s="1"/>
  <c r="E19" i="8" l="1"/>
  <c r="E20" i="8" s="1"/>
  <c r="H19" i="8"/>
  <c r="H20" i="8" s="1"/>
  <c r="E44" i="8"/>
  <c r="E45" i="8" s="1"/>
  <c r="F44" i="8"/>
  <c r="F45" i="8" s="1"/>
  <c r="I19" i="8"/>
  <c r="I20" i="8" s="1"/>
  <c r="G44" i="8"/>
  <c r="G45" i="8" s="1"/>
  <c r="J44" i="8"/>
  <c r="J45" i="8" s="1"/>
  <c r="K44" i="8"/>
  <c r="K45" i="8" s="1"/>
  <c r="F19" i="8"/>
  <c r="F20" i="8" s="1"/>
  <c r="G19" i="8"/>
  <c r="G20" i="8" s="1"/>
  <c r="H44" i="8"/>
  <c r="H45" i="8" s="1"/>
  <c r="I44" i="8"/>
  <c r="I45" i="8" s="1"/>
  <c r="J19" i="8"/>
  <c r="J20" i="8" s="1"/>
  <c r="D44" i="8"/>
  <c r="D45" i="8" s="1"/>
  <c r="D19" i="8"/>
  <c r="D20" i="8" s="1"/>
  <c r="G22" i="3" l="1"/>
  <c r="G23" i="3" s="1"/>
  <c r="K22" i="3" l="1"/>
  <c r="K23" i="3" s="1"/>
  <c r="L22" i="3"/>
  <c r="L23" i="3" s="1"/>
  <c r="E22" i="3"/>
  <c r="E23" i="3" s="1"/>
  <c r="F22" i="3"/>
  <c r="F23" i="3" s="1"/>
  <c r="H22" i="3"/>
  <c r="H23" i="3" s="1"/>
  <c r="I22" i="3"/>
  <c r="I23" i="3" s="1"/>
  <c r="D22" i="3"/>
  <c r="D23" i="3" s="1"/>
</calcChain>
</file>

<file path=xl/sharedStrings.xml><?xml version="1.0" encoding="utf-8"?>
<sst xmlns="http://schemas.openxmlformats.org/spreadsheetml/2006/main" count="328" uniqueCount="191">
  <si>
    <t>FY2010</t>
  </si>
  <si>
    <t>FY2011</t>
  </si>
  <si>
    <t>FY2012</t>
  </si>
  <si>
    <t>FY2013</t>
  </si>
  <si>
    <t>FY2014</t>
  </si>
  <si>
    <t>FY2015</t>
  </si>
  <si>
    <t>FY2016</t>
  </si>
  <si>
    <t>Original Budget</t>
  </si>
  <si>
    <t>Over-Time, DPS &amp; OE</t>
  </si>
  <si>
    <t>Actuals</t>
  </si>
  <si>
    <t>Surplus(Deficit)</t>
  </si>
  <si>
    <t>% of Budget Used</t>
  </si>
  <si>
    <t xml:space="preserve">Percentage change </t>
  </si>
  <si>
    <t>Change increase (decrease)</t>
  </si>
  <si>
    <t>(Over-Time, DPS &amp; OE)</t>
  </si>
  <si>
    <t>Total</t>
  </si>
  <si>
    <t>Total Expenditures</t>
  </si>
  <si>
    <t>Available Balance</t>
  </si>
  <si>
    <t>Overtime</t>
  </si>
  <si>
    <t>Educational Supplies</t>
  </si>
  <si>
    <t>Advertising</t>
  </si>
  <si>
    <t>Other Fees</t>
  </si>
  <si>
    <t>Postage</t>
  </si>
  <si>
    <t>Banner</t>
  </si>
  <si>
    <t>Est. Annual Value</t>
  </si>
  <si>
    <t xml:space="preserve">Salary </t>
  </si>
  <si>
    <t xml:space="preserve"> Occupied </t>
  </si>
  <si>
    <t>Vacancy</t>
  </si>
  <si>
    <t>TOTAL</t>
  </si>
  <si>
    <t>Index</t>
  </si>
  <si>
    <t>Banner Index Name</t>
  </si>
  <si>
    <t xml:space="preserve"> Occupied Positions</t>
  </si>
  <si>
    <t>Vacancies</t>
  </si>
  <si>
    <t>Savings</t>
  </si>
  <si>
    <t>Position Count</t>
  </si>
  <si>
    <t>Count</t>
  </si>
  <si>
    <t>TOTAL Full-Time</t>
  </si>
  <si>
    <t>Adjusted Budget</t>
  </si>
  <si>
    <t>Budget Transfers</t>
  </si>
  <si>
    <t>Personal Services, Over-Time, DPS &amp; OE</t>
  </si>
  <si>
    <t>Full-Time</t>
  </si>
  <si>
    <t>FY2017</t>
  </si>
  <si>
    <t>Total Over-Time, DPS &amp; OE</t>
  </si>
  <si>
    <t>Total Full-Time PS</t>
  </si>
  <si>
    <t>FY2018</t>
  </si>
  <si>
    <t>FY2019</t>
  </si>
  <si>
    <t>FY2020</t>
  </si>
  <si>
    <t>`</t>
  </si>
  <si>
    <t>Salaries &amp; Wages Student</t>
  </si>
  <si>
    <t>Other Professional Services</t>
  </si>
  <si>
    <t>Other Services</t>
  </si>
  <si>
    <t>Dues &amp; Memberships</t>
  </si>
  <si>
    <t>Meeting/Banquet/Conference Hosting</t>
  </si>
  <si>
    <t>Supplies - Maintenance</t>
  </si>
  <si>
    <t>Facility Services - Other</t>
  </si>
  <si>
    <t>Software License</t>
  </si>
  <si>
    <t>Technology Svcs - Telecomm</t>
  </si>
  <si>
    <t>Technology Svcs - Cellular</t>
  </si>
  <si>
    <t>Supplies - Office</t>
  </si>
  <si>
    <t>Supplies - Clothing &amp; Footwear</t>
  </si>
  <si>
    <t>Supplies - Other</t>
  </si>
  <si>
    <t>Enrollment Management</t>
  </si>
  <si>
    <t>ACO001</t>
  </si>
  <si>
    <t>Acad. Articulations &amp; Partnerships</t>
  </si>
  <si>
    <t>ADMS01</t>
  </si>
  <si>
    <t>Undergraduate Admissions</t>
  </si>
  <si>
    <t>ADMS02</t>
  </si>
  <si>
    <t>Graduate Admissions</t>
  </si>
  <si>
    <t>ENRL01</t>
  </si>
  <si>
    <t>FAID01</t>
  </si>
  <si>
    <t>Office of Financial Aid</t>
  </si>
  <si>
    <t xml:space="preserve">Grand Total Enrollment Management </t>
  </si>
  <si>
    <t>Total Enrollment Management</t>
  </si>
  <si>
    <t>FY19 Indices ACO001, ADMS01, FAID01 Transferred from Academic Affairs to Enrollment Management</t>
  </si>
  <si>
    <t>Academic Articulatins &amp; Partnerships</t>
  </si>
  <si>
    <t>Financial Aid</t>
  </si>
  <si>
    <t>Salaries &amp; Wages GR Assistants</t>
  </si>
  <si>
    <t>Salaries &amp; Wages Univ Assistant</t>
  </si>
  <si>
    <t>Consulting Services</t>
  </si>
  <si>
    <t>Stipends - Non Employee</t>
  </si>
  <si>
    <t>E-Subscriptions &amp; Electronic Media</t>
  </si>
  <si>
    <t>Other Edu Svcs &amp; Support - Misc</t>
  </si>
  <si>
    <t>Travel - InState</t>
  </si>
  <si>
    <t>Travel - OutState</t>
  </si>
  <si>
    <t>Hardware Equipment Non-Cap</t>
  </si>
  <si>
    <t>Technology Svcs - Other</t>
  </si>
  <si>
    <t>Printing &amp; Binding</t>
  </si>
  <si>
    <t>New Indicies - ENRL01, ADMS02</t>
  </si>
  <si>
    <t>FY19 Enrollment Management is a new division</t>
  </si>
  <si>
    <t>Less Encumbrances</t>
  </si>
  <si>
    <t>FAID02</t>
  </si>
  <si>
    <t>Office of Financial Literacy</t>
  </si>
  <si>
    <t>FY2021</t>
  </si>
  <si>
    <t>Supplies - Food/Bev/Meals</t>
  </si>
  <si>
    <t>Supplies - Promotional</t>
  </si>
  <si>
    <t>In FY21 CACE01 transferred from AA to Enrollment</t>
  </si>
  <si>
    <t>Banner Index Expense Summary FY10 - FY21</t>
  </si>
  <si>
    <t>STAF02</t>
  </si>
  <si>
    <t>New Student Programs</t>
  </si>
  <si>
    <t>Part-Time</t>
  </si>
  <si>
    <t>Total Part-Time PS</t>
  </si>
  <si>
    <t>Subtotal Enrollment Full-Time &amp; Part-Time PS</t>
  </si>
  <si>
    <t>CDO001</t>
  </si>
  <si>
    <t>Career Development Office</t>
  </si>
  <si>
    <t>In FY21 STAF02 transferred from SA to Enrollment</t>
  </si>
  <si>
    <t>CACE01</t>
  </si>
  <si>
    <t>Ctr for Advising&amp;Career Exploration</t>
  </si>
  <si>
    <t>FY2022</t>
  </si>
  <si>
    <t>BURS01</t>
  </si>
  <si>
    <t>Bursars</t>
  </si>
  <si>
    <t>601304</t>
  </si>
  <si>
    <t>601306</t>
  </si>
  <si>
    <t>601400</t>
  </si>
  <si>
    <t>601501</t>
  </si>
  <si>
    <t>701001</t>
  </si>
  <si>
    <t>701202</t>
  </si>
  <si>
    <t>701302</t>
  </si>
  <si>
    <t>701403</t>
  </si>
  <si>
    <t>701406</t>
  </si>
  <si>
    <t>701500</t>
  </si>
  <si>
    <t>701501</t>
  </si>
  <si>
    <t>Subscriptions</t>
  </si>
  <si>
    <t>701603</t>
  </si>
  <si>
    <t>702103</t>
  </si>
  <si>
    <t>702106</t>
  </si>
  <si>
    <t>702112</t>
  </si>
  <si>
    <t>702200</t>
  </si>
  <si>
    <t>705000</t>
  </si>
  <si>
    <t>705100</t>
  </si>
  <si>
    <t>706300</t>
  </si>
  <si>
    <t>706605</t>
  </si>
  <si>
    <t>707000</t>
  </si>
  <si>
    <t>Hardware Maintenance &amp; Support</t>
  </si>
  <si>
    <t>707001</t>
  </si>
  <si>
    <t>707101</t>
  </si>
  <si>
    <t>707151</t>
  </si>
  <si>
    <t>707152</t>
  </si>
  <si>
    <t>707153</t>
  </si>
  <si>
    <t>707300</t>
  </si>
  <si>
    <t>707301</t>
  </si>
  <si>
    <t>707306</t>
  </si>
  <si>
    <t>707307</t>
  </si>
  <si>
    <t>707309</t>
  </si>
  <si>
    <t>707350</t>
  </si>
  <si>
    <t>707400</t>
  </si>
  <si>
    <t>TOTAL Part-Time</t>
  </si>
  <si>
    <t xml:space="preserve">TOTAL </t>
  </si>
  <si>
    <t>G:\General\Web Site Page\FY22 Working Data#1 FY10-FY22 All Expenditures</t>
  </si>
  <si>
    <t>Banner Index Expense Summary FY10 - FY22</t>
  </si>
  <si>
    <t>G:\General\Web Site Page\FY22 Working Data\#2 FY10-FY22 Expenditures</t>
  </si>
  <si>
    <t>FY2022 Adjusted Budget vs Actual</t>
  </si>
  <si>
    <t>FY2023</t>
  </si>
  <si>
    <t>Increase (Decrease)  FY2023 Budget vs.</t>
  </si>
  <si>
    <t>FY2022 Original Budget</t>
  </si>
  <si>
    <t>FY22 Expenditures</t>
  </si>
  <si>
    <t>G:\General\Web Site Page\FY22 Working Data#3 FY22 Detail By Index</t>
  </si>
  <si>
    <t>FY22 Full-Time &amp; Permanent Part-Time</t>
  </si>
  <si>
    <t>G:\General\Web Site Page\FY222 Working Data\#4 Personal Services Analysis</t>
  </si>
  <si>
    <t>Bursar's Office</t>
  </si>
  <si>
    <t>IN FY22 STAF transferred from Enrollment to AA-Support</t>
  </si>
  <si>
    <t>IN FY21 CDO001 was created to replace CACE01</t>
  </si>
  <si>
    <t>Bursars Office</t>
  </si>
  <si>
    <t>FYC001</t>
  </si>
  <si>
    <t xml:space="preserve">First-Year Connected </t>
  </si>
  <si>
    <t>First-Year Connected</t>
  </si>
  <si>
    <t>701601</t>
  </si>
  <si>
    <t>Collection Fees</t>
  </si>
  <si>
    <t>702101</t>
  </si>
  <si>
    <t>Educational Services</t>
  </si>
  <si>
    <t>702105</t>
  </si>
  <si>
    <t>Shuttle Services</t>
  </si>
  <si>
    <t>705700</t>
  </si>
  <si>
    <t>NonReportable Tuition Reimbursement</t>
  </si>
  <si>
    <t>706100</t>
  </si>
  <si>
    <t>Fuel - Gasoline</t>
  </si>
  <si>
    <t>706501</t>
  </si>
  <si>
    <t>Carpet/Window Treatments - Non-Cap</t>
  </si>
  <si>
    <t>706601</t>
  </si>
  <si>
    <t>Facility Svcs - Laundry/DryCleaning</t>
  </si>
  <si>
    <t>707150</t>
  </si>
  <si>
    <t>Technology Svcs - Wiring &amp; Repairs</t>
  </si>
  <si>
    <t>707403</t>
  </si>
  <si>
    <t>Shipping &amp; Freight</t>
  </si>
  <si>
    <t>707452</t>
  </si>
  <si>
    <t>Lease - Copy Machine</t>
  </si>
  <si>
    <t>707505</t>
  </si>
  <si>
    <t>Op Expense - Vehicle Rental</t>
  </si>
  <si>
    <t>Report as of 09-08-22</t>
  </si>
  <si>
    <t>In FY22 STAF02 transferred from Enrollment to AA-Support</t>
  </si>
  <si>
    <t>In FY21 BURS01 transferred from Fiscal Affairs  to Enrollment</t>
  </si>
  <si>
    <t>Thru/including PPE 6/17 - 6/30/22 (check date 7/15/22)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</si>
</sst>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General_)"/>
  </numFmts>
  <fonts count="8" x14ac:knownFonts="1">
    <font>
      <sz val="8"/>
      <name val="Microsoft Sans Serif"/>
      <family val="2"/>
      <charset val="204"/>
    </font>
    <font>
      <sz val="11"/>
      <color theme="1"/>
      <name val="Calibri"/>
      <family val="2"/>
      <scheme val="minor"/>
    </font>
    <font>
      <sz val="8"/>
      <name val="Microsoft Sans Serif"/>
      <family val="2"/>
      <charset val="204"/>
    </font>
    <font>
      <b/>
      <sz val="10"/>
      <name val="Microsoft Sans Serif"/>
      <family val="2"/>
    </font>
    <font>
      <sz val="10"/>
      <name val="Microsoft Sans Serif"/>
      <family val="2"/>
    </font>
    <font>
      <sz val="10"/>
      <name val="Arial"/>
      <family val="2"/>
    </font>
    <font>
      <sz val="10"/>
      <name val="Helv"/>
    </font>
    <font>
      <b/>
      <u/>
      <sz val="10"/>
      <name val="Microsoft Sans Serif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7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5" fillId="0" borderId="0"/>
    <xf numFmtId="0" fontId="1" fillId="0" borderId="0"/>
    <xf numFmtId="44" fontId="5" fillId="0" borderId="0" applyFont="0" applyFill="0" applyBorder="0" applyAlignment="0" applyProtection="0"/>
    <xf numFmtId="165" fontId="6" fillId="0" borderId="0"/>
    <xf numFmtId="0" fontId="1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65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82">
    <xf numFmtId="0" fontId="0" fillId="0" borderId="0" xfId="0"/>
    <xf numFmtId="0" fontId="3" fillId="3" borderId="1" xfId="2" applyFont="1" applyFill="1" applyBorder="1" applyAlignment="1">
      <alignment horizontal="center" wrapText="1"/>
    </xf>
    <xf numFmtId="164" fontId="3" fillId="0" borderId="2" xfId="0" applyNumberFormat="1" applyFont="1" applyBorder="1"/>
    <xf numFmtId="164" fontId="3" fillId="3" borderId="2" xfId="0" applyNumberFormat="1" applyFont="1" applyFill="1" applyBorder="1"/>
    <xf numFmtId="164" fontId="3" fillId="3" borderId="2" xfId="0" applyNumberFormat="1" applyFont="1" applyFill="1" applyBorder="1" applyAlignment="1">
      <alignment horizontal="center"/>
    </xf>
    <xf numFmtId="0" fontId="3" fillId="0" borderId="6" xfId="2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5" fontId="4" fillId="0" borderId="1" xfId="0" applyNumberFormat="1" applyFont="1" applyBorder="1"/>
    <xf numFmtId="0" fontId="3" fillId="0" borderId="0" xfId="0" applyFont="1" applyFill="1"/>
    <xf numFmtId="5" fontId="4" fillId="0" borderId="0" xfId="1" applyNumberFormat="1" applyFont="1"/>
    <xf numFmtId="5" fontId="4" fillId="0" borderId="0" xfId="0" applyNumberFormat="1" applyFont="1" applyFill="1" applyBorder="1" applyAlignment="1">
      <alignment horizontal="center" wrapText="1"/>
    </xf>
    <xf numFmtId="0" fontId="3" fillId="6" borderId="2" xfId="0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right"/>
    </xf>
    <xf numFmtId="5" fontId="3" fillId="0" borderId="0" xfId="0" applyNumberFormat="1" applyFont="1" applyBorder="1"/>
    <xf numFmtId="0" fontId="3" fillId="0" borderId="2" xfId="0" applyNumberFormat="1" applyFont="1" applyFill="1" applyBorder="1" applyAlignment="1">
      <alignment horizontal="right"/>
    </xf>
    <xf numFmtId="0" fontId="3" fillId="0" borderId="0" xfId="0" applyFont="1"/>
    <xf numFmtId="0" fontId="4" fillId="0" borderId="0" xfId="0" applyFont="1"/>
    <xf numFmtId="0" fontId="4" fillId="0" borderId="0" xfId="0" applyFont="1" applyFill="1"/>
    <xf numFmtId="0" fontId="3" fillId="0" borderId="3" xfId="2" applyNumberFormat="1" applyFont="1" applyFill="1" applyBorder="1" applyAlignment="1">
      <alignment horizontal="center"/>
    </xf>
    <xf numFmtId="0" fontId="3" fillId="0" borderId="1" xfId="2" applyNumberFormat="1" applyFont="1" applyFill="1" applyBorder="1" applyAlignment="1">
      <alignment horizontal="center"/>
    </xf>
    <xf numFmtId="0" fontId="3" fillId="0" borderId="1" xfId="2" applyFont="1" applyFill="1" applyBorder="1" applyAlignment="1">
      <alignment horizontal="center" wrapText="1"/>
    </xf>
    <xf numFmtId="0" fontId="3" fillId="0" borderId="4" xfId="2" applyFont="1" applyFill="1" applyBorder="1" applyAlignment="1">
      <alignment horizontal="center" wrapText="1"/>
    </xf>
    <xf numFmtId="0" fontId="3" fillId="0" borderId="5" xfId="2" applyNumberFormat="1" applyFont="1" applyFill="1" applyBorder="1" applyAlignment="1">
      <alignment horizontal="center"/>
    </xf>
    <xf numFmtId="0" fontId="3" fillId="0" borderId="6" xfId="2" applyNumberFormat="1" applyFont="1" applyFill="1" applyBorder="1" applyAlignment="1">
      <alignment horizontal="center"/>
    </xf>
    <xf numFmtId="0" fontId="3" fillId="0" borderId="0" xfId="0" applyNumberFormat="1" applyFont="1" applyFill="1"/>
    <xf numFmtId="0" fontId="3" fillId="0" borderId="0" xfId="0" applyNumberFormat="1" applyFont="1" applyFill="1" applyAlignment="1">
      <alignment horizontal="center"/>
    </xf>
    <xf numFmtId="0" fontId="4" fillId="0" borderId="0" xfId="0" applyNumberFormat="1" applyFont="1"/>
    <xf numFmtId="0" fontId="4" fillId="0" borderId="0" xfId="0" applyNumberFormat="1" applyFont="1" applyFill="1"/>
    <xf numFmtId="5" fontId="4" fillId="0" borderId="0" xfId="0" applyNumberFormat="1" applyFont="1"/>
    <xf numFmtId="5" fontId="4" fillId="0" borderId="0" xfId="0" applyNumberFormat="1" applyFont="1" applyFill="1"/>
    <xf numFmtId="0" fontId="3" fillId="0" borderId="2" xfId="0" applyNumberFormat="1" applyFont="1" applyBorder="1" applyAlignment="1">
      <alignment horizontal="right"/>
    </xf>
    <xf numFmtId="5" fontId="3" fillId="0" borderId="2" xfId="0" applyNumberFormat="1" applyFont="1" applyBorder="1"/>
    <xf numFmtId="5" fontId="3" fillId="0" borderId="2" xfId="0" applyNumberFormat="1" applyFont="1" applyFill="1" applyBorder="1"/>
    <xf numFmtId="10" fontId="4" fillId="0" borderId="0" xfId="1" applyNumberFormat="1" applyFont="1"/>
    <xf numFmtId="10" fontId="4" fillId="0" borderId="0" xfId="1" applyNumberFormat="1" applyFont="1" applyFill="1"/>
    <xf numFmtId="0" fontId="3" fillId="2" borderId="0" xfId="0" applyFont="1" applyFill="1" applyBorder="1"/>
    <xf numFmtId="5" fontId="3" fillId="2" borderId="2" xfId="0" applyNumberFormat="1" applyFont="1" applyFill="1" applyBorder="1"/>
    <xf numFmtId="0" fontId="3" fillId="4" borderId="0" xfId="0" applyFont="1" applyFill="1"/>
    <xf numFmtId="0" fontId="3" fillId="3" borderId="1" xfId="2" applyNumberFormat="1" applyFont="1" applyFill="1" applyBorder="1" applyAlignment="1">
      <alignment horizontal="center"/>
    </xf>
    <xf numFmtId="0" fontId="3" fillId="3" borderId="6" xfId="2" applyNumberFormat="1" applyFont="1" applyFill="1" applyBorder="1" applyAlignment="1">
      <alignment horizontal="center"/>
    </xf>
    <xf numFmtId="0" fontId="3" fillId="3" borderId="0" xfId="0" applyNumberFormat="1" applyFont="1" applyFill="1"/>
    <xf numFmtId="0" fontId="4" fillId="3" borderId="0" xfId="0" applyNumberFormat="1" applyFont="1" applyFill="1"/>
    <xf numFmtId="0" fontId="4" fillId="4" borderId="0" xfId="0" applyFont="1" applyFill="1"/>
    <xf numFmtId="0" fontId="3" fillId="0" borderId="6" xfId="2" applyNumberFormat="1" applyFont="1" applyFill="1" applyBorder="1" applyAlignment="1">
      <alignment horizontal="center" wrapText="1"/>
    </xf>
    <xf numFmtId="0" fontId="3" fillId="0" borderId="7" xfId="2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right"/>
    </xf>
    <xf numFmtId="0" fontId="3" fillId="3" borderId="0" xfId="0" applyNumberFormat="1" applyFont="1" applyFill="1" applyAlignment="1">
      <alignment horizontal="center"/>
    </xf>
    <xf numFmtId="0" fontId="4" fillId="3" borderId="0" xfId="0" applyFont="1" applyFill="1"/>
    <xf numFmtId="0" fontId="3" fillId="6" borderId="2" xfId="0" applyFont="1" applyFill="1" applyBorder="1"/>
    <xf numFmtId="5" fontId="3" fillId="6" borderId="2" xfId="0" applyNumberFormat="1" applyFont="1" applyFill="1" applyBorder="1"/>
    <xf numFmtId="5" fontId="4" fillId="0" borderId="0" xfId="0" applyNumberFormat="1" applyFont="1" applyAlignment="1">
      <alignment horizontal="center"/>
    </xf>
    <xf numFmtId="5" fontId="3" fillId="0" borderId="1" xfId="0" applyNumberFormat="1" applyFont="1" applyBorder="1"/>
    <xf numFmtId="164" fontId="3" fillId="0" borderId="2" xfId="0" applyNumberFormat="1" applyFont="1" applyFill="1" applyBorder="1"/>
    <xf numFmtId="0" fontId="3" fillId="0" borderId="0" xfId="0" applyFont="1" applyAlignment="1">
      <alignment horizontal="center"/>
    </xf>
    <xf numFmtId="5" fontId="4" fillId="0" borderId="0" xfId="0" applyNumberFormat="1" applyFont="1" applyAlignment="1">
      <alignment horizontal="center" wrapText="1"/>
    </xf>
    <xf numFmtId="0" fontId="3" fillId="0" borderId="0" xfId="0" applyNumberFormat="1" applyFont="1" applyFill="1" applyAlignment="1" applyProtection="1">
      <alignment horizontal="left"/>
      <protection locked="0"/>
    </xf>
    <xf numFmtId="0" fontId="7" fillId="0" borderId="0" xfId="0" applyFont="1" applyAlignment="1">
      <alignment horizontal="center"/>
    </xf>
    <xf numFmtId="0" fontId="3" fillId="2" borderId="0" xfId="0" applyFont="1" applyFill="1"/>
    <xf numFmtId="0" fontId="3" fillId="0" borderId="0" xfId="0" applyNumberFormat="1" applyFont="1" applyFill="1" applyProtection="1">
      <protection locked="0"/>
    </xf>
    <xf numFmtId="0" fontId="4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37" fontId="4" fillId="0" borderId="0" xfId="0" applyNumberFormat="1" applyFont="1"/>
    <xf numFmtId="0" fontId="3" fillId="5" borderId="0" xfId="0" applyNumberFormat="1" applyFont="1" applyFill="1" applyAlignment="1" applyProtection="1">
      <alignment horizontal="center"/>
      <protection locked="0"/>
    </xf>
    <xf numFmtId="5" fontId="4" fillId="0" borderId="2" xfId="0" applyNumberFormat="1" applyFont="1" applyBorder="1"/>
    <xf numFmtId="37" fontId="4" fillId="0" borderId="2" xfId="0" applyNumberFormat="1" applyFont="1" applyBorder="1"/>
    <xf numFmtId="0" fontId="4" fillId="0" borderId="0" xfId="0" applyNumberFormat="1" applyFont="1" applyFill="1" applyProtection="1">
      <protection locked="0"/>
    </xf>
    <xf numFmtId="0" fontId="4" fillId="0" borderId="0" xfId="0" applyFont="1" applyFill="1" applyAlignment="1">
      <alignment horizontal="center"/>
    </xf>
    <xf numFmtId="10" fontId="3" fillId="0" borderId="2" xfId="0" applyNumberFormat="1" applyFont="1" applyFill="1" applyBorder="1"/>
    <xf numFmtId="0" fontId="4" fillId="0" borderId="0" xfId="0" applyFont="1" applyAlignment="1">
      <alignment horizontal="left"/>
    </xf>
    <xf numFmtId="0" fontId="4" fillId="0" borderId="0" xfId="0" applyNumberFormat="1" applyFont="1" applyAlignment="1">
      <alignment horizontal="left"/>
    </xf>
    <xf numFmtId="0" fontId="4" fillId="0" borderId="0" xfId="3" applyFont="1" applyAlignment="1">
      <alignment horizontal="left"/>
    </xf>
    <xf numFmtId="5" fontId="3" fillId="0" borderId="0" xfId="0" applyNumberFormat="1" applyFont="1" applyFill="1" applyBorder="1"/>
    <xf numFmtId="10" fontId="4" fillId="0" borderId="0" xfId="0" applyNumberFormat="1" applyFont="1" applyFill="1" applyAlignment="1">
      <alignment horizontal="right"/>
    </xf>
    <xf numFmtId="0" fontId="4" fillId="0" borderId="0" xfId="0" applyFont="1"/>
    <xf numFmtId="0" fontId="3" fillId="5" borderId="0" xfId="0" applyFont="1" applyFill="1" applyAlignment="1" applyProtection="1">
      <alignment horizontal="center"/>
      <protection locked="0"/>
    </xf>
    <xf numFmtId="0" fontId="4" fillId="0" borderId="0" xfId="0" applyFont="1"/>
    <xf numFmtId="0" fontId="4" fillId="0" borderId="0" xfId="0" applyFont="1"/>
    <xf numFmtId="0" fontId="4" fillId="0" borderId="0" xfId="0" applyFont="1"/>
    <xf numFmtId="0" fontId="4" fillId="0" borderId="0" xfId="0" applyFont="1"/>
    <xf numFmtId="5" fontId="4" fillId="0" borderId="0" xfId="3" applyNumberFormat="1" applyFont="1"/>
    <xf numFmtId="0" fontId="4" fillId="0" borderId="0" xfId="0" applyFont="1"/>
  </cellXfs>
  <cellStyles count="27">
    <cellStyle name="Comma 2" xfId="19" xr:uid="{40F92F8D-1976-45A8-AAD7-D8E97D2162F7}"/>
    <cellStyle name="Comma 2 2 2" xfId="10" xr:uid="{590B227D-71AC-40AF-8719-A94D29408434}"/>
    <cellStyle name="Comma 3" xfId="20" xr:uid="{27201663-E19A-4342-8CEE-39715A99E2D3}"/>
    <cellStyle name="Comma 4" xfId="15" xr:uid="{A310BAA0-1FE6-43BD-BCC6-691CD74EE9BE}"/>
    <cellStyle name="Currency 2" xfId="21" xr:uid="{38D20531-7B9E-4852-AC62-18382FE21693}"/>
    <cellStyle name="Currency 2 2" xfId="5" xr:uid="{31FB88BC-70CD-4F8A-B8DE-9B52AB38D7C7}"/>
    <cellStyle name="Currency 3" xfId="22" xr:uid="{6BAAD660-256B-4067-AF41-1342D9835DE1}"/>
    <cellStyle name="Currency 4" xfId="16" xr:uid="{E45AAE69-E337-4FA0-84CD-74E9FB4C26D6}"/>
    <cellStyle name="Normal" xfId="0" builtinId="0"/>
    <cellStyle name="Normal 10" xfId="3" xr:uid="{6C6083E7-4CE5-456C-AF86-6786365F2C95}"/>
    <cellStyle name="Normal 11" xfId="9" xr:uid="{24A4D6AD-6332-4685-90AB-2B507E3E6ECA}"/>
    <cellStyle name="Normal 11 3 2" xfId="13" xr:uid="{6EEA4880-099C-4399-A5D5-AFCBB4E0C976}"/>
    <cellStyle name="Normal 2" xfId="7" xr:uid="{D4B6C77D-1EF4-4DE0-9280-E13410122308}"/>
    <cellStyle name="Normal 2 2" xfId="11" xr:uid="{46D7659D-4805-4684-ABD9-5D13454463BB}"/>
    <cellStyle name="Normal 3" xfId="2" xr:uid="{00000000-0005-0000-0000-000001000000}"/>
    <cellStyle name="Normal 3 2" xfId="12" xr:uid="{C3CBAA48-5B66-4052-B628-B9550BC35E71}"/>
    <cellStyle name="Normal 3 2 2" xfId="25" xr:uid="{BF0B86EC-6C54-4214-8B59-D1CF63A935CA}"/>
    <cellStyle name="Normal 3 3" xfId="24" xr:uid="{2F6C312C-215E-491C-AB1B-796844E94967}"/>
    <cellStyle name="Normal 3 4" xfId="6" xr:uid="{62E3E313-AFD8-42DA-B809-EB044A27AC07}"/>
    <cellStyle name="Normal 3 5" xfId="8" xr:uid="{BA983323-4A08-46CE-B77A-31C5317056CB}"/>
    <cellStyle name="Normal 4" xfId="26" xr:uid="{297A5397-6F5C-455B-8B8E-6EDF6AEA2AA6}"/>
    <cellStyle name="Normal 5" xfId="14" xr:uid="{C6B15E73-5148-4BAD-8881-35E4868B984A}"/>
    <cellStyle name="Normal 6" xfId="4" xr:uid="{23963B4B-427C-4A86-B6B9-0E4379497921}"/>
    <cellStyle name="Percent" xfId="1" builtinId="5"/>
    <cellStyle name="Percent 2" xfId="23" xr:uid="{F8663F4B-FE6D-4E05-A098-633E65A2CA3F}"/>
    <cellStyle name="Percent 3" xfId="18" xr:uid="{3E835D1E-7F56-43C7-AC17-9A87F4E59AD6}"/>
    <cellStyle name="Percent 4" xfId="17" xr:uid="{94BD6B93-3C72-43CE-BE85-414F576BE7DA}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0"/>
  <sheetViews>
    <sheetView tabSelected="1" workbookViewId="0"/>
  </sheetViews>
  <sheetFormatPr defaultColWidth="9.1640625" defaultRowHeight="12.75" outlineLevelCol="1" x14ac:dyDescent="0.2"/>
  <cols>
    <col min="1" max="1" width="13.5" style="78" customWidth="1"/>
    <col min="2" max="2" width="57" style="78" customWidth="1"/>
    <col min="3" max="3" width="14.5" style="78" hidden="1" customWidth="1" outlineLevel="1"/>
    <col min="4" max="4" width="15.5" style="78" hidden="1" customWidth="1" outlineLevel="1"/>
    <col min="5" max="5" width="14.5" style="78" bestFit="1" customWidth="1" collapsed="1"/>
    <col min="6" max="9" width="14.5" style="78" bestFit="1" customWidth="1"/>
    <col min="10" max="11" width="13.33203125" style="78" bestFit="1" customWidth="1"/>
    <col min="12" max="13" width="15.5" style="78" bestFit="1" customWidth="1"/>
    <col min="14" max="15" width="15.33203125" style="78" customWidth="1"/>
    <col min="16" max="16384" width="9.1640625" style="78"/>
  </cols>
  <sheetData>
    <row r="1" spans="1:15" x14ac:dyDescent="0.2">
      <c r="A1" s="15" t="s">
        <v>148</v>
      </c>
    </row>
    <row r="2" spans="1:15" x14ac:dyDescent="0.2">
      <c r="A2" s="37" t="s">
        <v>61</v>
      </c>
      <c r="B2" s="42"/>
      <c r="D2" s="17"/>
      <c r="F2" s="17"/>
    </row>
    <row r="3" spans="1:15" x14ac:dyDescent="0.2">
      <c r="A3" s="15" t="s">
        <v>39</v>
      </c>
      <c r="E3" s="60"/>
      <c r="I3" s="17"/>
    </row>
    <row r="4" spans="1:15" x14ac:dyDescent="0.2">
      <c r="A4" s="15"/>
      <c r="I4" s="17"/>
    </row>
    <row r="5" spans="1:15" ht="25.35" customHeight="1" x14ac:dyDescent="0.2">
      <c r="B5" s="15"/>
      <c r="C5" s="19" t="s">
        <v>0</v>
      </c>
      <c r="D5" s="19" t="s">
        <v>1</v>
      </c>
      <c r="E5" s="19" t="s">
        <v>2</v>
      </c>
      <c r="F5" s="19" t="s">
        <v>3</v>
      </c>
      <c r="G5" s="19" t="s">
        <v>4</v>
      </c>
      <c r="H5" s="19" t="s">
        <v>5</v>
      </c>
      <c r="I5" s="19" t="s">
        <v>6</v>
      </c>
      <c r="J5" s="19" t="s">
        <v>41</v>
      </c>
      <c r="K5" s="19" t="s">
        <v>44</v>
      </c>
      <c r="L5" s="19" t="s">
        <v>45</v>
      </c>
      <c r="M5" s="19" t="s">
        <v>46</v>
      </c>
      <c r="N5" s="19" t="s">
        <v>92</v>
      </c>
      <c r="O5" s="19" t="s">
        <v>107</v>
      </c>
    </row>
    <row r="6" spans="1:15" ht="20.45" customHeight="1" x14ac:dyDescent="0.2">
      <c r="B6" s="15"/>
      <c r="C6" s="23" t="s">
        <v>9</v>
      </c>
      <c r="D6" s="23" t="s">
        <v>9</v>
      </c>
      <c r="E6" s="23" t="s">
        <v>9</v>
      </c>
      <c r="F6" s="23" t="s">
        <v>9</v>
      </c>
      <c r="G6" s="23" t="s">
        <v>9</v>
      </c>
      <c r="H6" s="23" t="s">
        <v>9</v>
      </c>
      <c r="I6" s="23" t="s">
        <v>9</v>
      </c>
      <c r="J6" s="23" t="s">
        <v>9</v>
      </c>
      <c r="K6" s="23" t="s">
        <v>9</v>
      </c>
      <c r="L6" s="23" t="s">
        <v>9</v>
      </c>
      <c r="M6" s="23" t="s">
        <v>9</v>
      </c>
      <c r="N6" s="23" t="s">
        <v>9</v>
      </c>
      <c r="O6" s="23" t="s">
        <v>9</v>
      </c>
    </row>
    <row r="7" spans="1:15" x14ac:dyDescent="0.2">
      <c r="B7" s="15"/>
      <c r="C7" s="24"/>
      <c r="D7" s="24"/>
      <c r="E7" s="24"/>
      <c r="F7" s="24"/>
      <c r="G7" s="24"/>
      <c r="H7" s="24"/>
      <c r="I7" s="24"/>
    </row>
    <row r="8" spans="1:15" x14ac:dyDescent="0.2">
      <c r="B8" s="15" t="s">
        <v>61</v>
      </c>
      <c r="C8" s="26"/>
      <c r="D8" s="26"/>
      <c r="E8" s="26"/>
      <c r="F8" s="26"/>
      <c r="G8" s="26"/>
      <c r="H8" s="26"/>
      <c r="I8" s="27"/>
    </row>
    <row r="9" spans="1:15" x14ac:dyDescent="0.2">
      <c r="A9" s="15" t="s">
        <v>40</v>
      </c>
      <c r="B9" s="15"/>
      <c r="C9" s="26"/>
      <c r="D9" s="26"/>
      <c r="E9" s="26"/>
      <c r="F9" s="26"/>
      <c r="G9" s="26"/>
      <c r="H9" s="26"/>
      <c r="I9" s="27"/>
    </row>
    <row r="10" spans="1:15" x14ac:dyDescent="0.2">
      <c r="A10" s="26" t="s">
        <v>62</v>
      </c>
      <c r="B10" s="26" t="s">
        <v>63</v>
      </c>
      <c r="C10" s="29">
        <v>0</v>
      </c>
      <c r="D10" s="29">
        <f t="shared" ref="D10" si="0">D9-C9</f>
        <v>0</v>
      </c>
      <c r="E10" s="29">
        <f t="shared" ref="E10" si="1">E9-D9</f>
        <v>0</v>
      </c>
      <c r="F10" s="29">
        <f t="shared" ref="F10" si="2">F9-E9</f>
        <v>0</v>
      </c>
      <c r="G10" s="29">
        <f t="shared" ref="G10" si="3">G9-F9</f>
        <v>0</v>
      </c>
      <c r="H10" s="29">
        <f t="shared" ref="H10" si="4">H9-G9</f>
        <v>0</v>
      </c>
      <c r="I10" s="29">
        <f t="shared" ref="I10" si="5">I9-H9</f>
        <v>0</v>
      </c>
      <c r="J10" s="29">
        <f t="shared" ref="J10" si="6">J9-I9</f>
        <v>0</v>
      </c>
      <c r="K10" s="29">
        <f t="shared" ref="K10" si="7">K9-J9</f>
        <v>0</v>
      </c>
      <c r="L10" s="28">
        <v>184717.81</v>
      </c>
      <c r="M10" s="29">
        <v>198139.74</v>
      </c>
      <c r="N10" s="28">
        <v>211296.5</v>
      </c>
      <c r="O10" s="28">
        <v>225195.02</v>
      </c>
    </row>
    <row r="11" spans="1:15" x14ac:dyDescent="0.2">
      <c r="A11" s="26" t="s">
        <v>64</v>
      </c>
      <c r="B11" s="26" t="s">
        <v>65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v>0</v>
      </c>
      <c r="L11" s="28">
        <v>861111.22</v>
      </c>
      <c r="M11" s="29">
        <f>911570.19+1700.08</f>
        <v>913270.2699999999</v>
      </c>
      <c r="N11" s="28">
        <v>954380.9</v>
      </c>
      <c r="O11" s="28">
        <v>884755.04</v>
      </c>
    </row>
    <row r="12" spans="1:15" x14ac:dyDescent="0.2">
      <c r="A12" s="26" t="s">
        <v>66</v>
      </c>
      <c r="B12" s="26" t="s">
        <v>67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28">
        <v>92010.78</v>
      </c>
      <c r="M12" s="29">
        <f>183127.65+8071.77</f>
        <v>191199.41999999998</v>
      </c>
      <c r="N12" s="28">
        <v>241275.2</v>
      </c>
      <c r="O12" s="28">
        <v>233747.56</v>
      </c>
    </row>
    <row r="13" spans="1:15" x14ac:dyDescent="0.2">
      <c r="A13" s="78" t="s">
        <v>108</v>
      </c>
      <c r="B13" s="78" t="s">
        <v>158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v>0</v>
      </c>
      <c r="L13" s="28">
        <v>0</v>
      </c>
      <c r="M13" s="29">
        <v>0</v>
      </c>
      <c r="N13" s="28">
        <v>0</v>
      </c>
      <c r="O13" s="28">
        <v>476198.17</v>
      </c>
    </row>
    <row r="14" spans="1:15" x14ac:dyDescent="0.2">
      <c r="A14" s="26" t="s">
        <v>102</v>
      </c>
      <c r="B14" s="78" t="s">
        <v>103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29">
        <v>0</v>
      </c>
      <c r="L14" s="28">
        <v>0</v>
      </c>
      <c r="M14" s="29">
        <v>0</v>
      </c>
      <c r="N14" s="28">
        <v>0</v>
      </c>
      <c r="O14" s="28">
        <v>166193.60999999999</v>
      </c>
    </row>
    <row r="15" spans="1:15" x14ac:dyDescent="0.2">
      <c r="A15" s="26" t="s">
        <v>68</v>
      </c>
      <c r="B15" s="26" t="s">
        <v>61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8">
        <v>111831.67999999999</v>
      </c>
      <c r="M15" s="29">
        <v>286831.31</v>
      </c>
      <c r="N15" s="28">
        <v>320547.78000000003</v>
      </c>
      <c r="O15" s="28">
        <v>283236.40000000002</v>
      </c>
    </row>
    <row r="16" spans="1:15" x14ac:dyDescent="0.2">
      <c r="A16" s="26" t="s">
        <v>69</v>
      </c>
      <c r="B16" s="26" t="s">
        <v>70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  <c r="L16" s="28">
        <v>377305.03</v>
      </c>
      <c r="M16" s="29">
        <v>305201.52</v>
      </c>
      <c r="N16" s="28">
        <v>377297.19</v>
      </c>
      <c r="O16" s="28">
        <v>501671.05</v>
      </c>
    </row>
    <row r="17" spans="1:15" x14ac:dyDescent="0.2">
      <c r="A17" s="78" t="s">
        <v>97</v>
      </c>
      <c r="B17" s="78" t="s">
        <v>98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v>0</v>
      </c>
      <c r="L17" s="28">
        <v>0</v>
      </c>
      <c r="M17" s="29">
        <v>0</v>
      </c>
      <c r="N17" s="28">
        <v>33637.83</v>
      </c>
      <c r="O17" s="28">
        <v>0</v>
      </c>
    </row>
    <row r="18" spans="1:15" ht="13.5" thickBot="1" x14ac:dyDescent="0.25">
      <c r="B18" s="11" t="s">
        <v>43</v>
      </c>
      <c r="C18" s="49">
        <f t="shared" ref="C18:M18" si="8">SUM(C10:C17)</f>
        <v>0</v>
      </c>
      <c r="D18" s="49">
        <f t="shared" si="8"/>
        <v>0</v>
      </c>
      <c r="E18" s="49">
        <f t="shared" si="8"/>
        <v>0</v>
      </c>
      <c r="F18" s="49">
        <f t="shared" si="8"/>
        <v>0</v>
      </c>
      <c r="G18" s="49">
        <f t="shared" si="8"/>
        <v>0</v>
      </c>
      <c r="H18" s="49">
        <f t="shared" si="8"/>
        <v>0</v>
      </c>
      <c r="I18" s="49">
        <f t="shared" si="8"/>
        <v>0</v>
      </c>
      <c r="J18" s="49">
        <f t="shared" si="8"/>
        <v>0</v>
      </c>
      <c r="K18" s="49">
        <f t="shared" si="8"/>
        <v>0</v>
      </c>
      <c r="L18" s="49">
        <f t="shared" si="8"/>
        <v>1626976.52</v>
      </c>
      <c r="M18" s="49">
        <f t="shared" si="8"/>
        <v>1894642.2599999998</v>
      </c>
      <c r="N18" s="49">
        <f>SUM(N10:N17)</f>
        <v>2138435.4</v>
      </c>
      <c r="O18" s="49">
        <f>SUM(O10:O17)</f>
        <v>2770996.8499999996</v>
      </c>
    </row>
    <row r="19" spans="1:15" ht="13.5" thickTop="1" x14ac:dyDescent="0.2">
      <c r="B19" s="26" t="s">
        <v>13</v>
      </c>
      <c r="D19" s="29">
        <f>D18-C18</f>
        <v>0</v>
      </c>
      <c r="E19" s="29">
        <f t="shared" ref="E19:J19" si="9">E18-D18</f>
        <v>0</v>
      </c>
      <c r="F19" s="29">
        <f t="shared" si="9"/>
        <v>0</v>
      </c>
      <c r="G19" s="29">
        <f t="shared" si="9"/>
        <v>0</v>
      </c>
      <c r="H19" s="29">
        <f t="shared" si="9"/>
        <v>0</v>
      </c>
      <c r="I19" s="29">
        <f t="shared" si="9"/>
        <v>0</v>
      </c>
      <c r="J19" s="29">
        <f t="shared" si="9"/>
        <v>0</v>
      </c>
      <c r="K19" s="29">
        <f>K18-J18</f>
        <v>0</v>
      </c>
      <c r="L19" s="29">
        <f>L18-K18</f>
        <v>1626976.52</v>
      </c>
      <c r="M19" s="29">
        <f>M18-L18</f>
        <v>267665.73999999976</v>
      </c>
      <c r="N19" s="29">
        <f>N18-M18</f>
        <v>243793.14000000013</v>
      </c>
      <c r="O19" s="29">
        <f>O18-N18</f>
        <v>632561.44999999972</v>
      </c>
    </row>
    <row r="20" spans="1:15" x14ac:dyDescent="0.2">
      <c r="B20" s="26" t="s">
        <v>12</v>
      </c>
      <c r="D20" s="33" t="e">
        <f>D19/C18</f>
        <v>#DIV/0!</v>
      </c>
      <c r="E20" s="33" t="e">
        <f t="shared" ref="E20:J20" si="10">E19/D18</f>
        <v>#DIV/0!</v>
      </c>
      <c r="F20" s="33" t="e">
        <f t="shared" si="10"/>
        <v>#DIV/0!</v>
      </c>
      <c r="G20" s="33" t="e">
        <f t="shared" si="10"/>
        <v>#DIV/0!</v>
      </c>
      <c r="H20" s="33" t="e">
        <f t="shared" si="10"/>
        <v>#DIV/0!</v>
      </c>
      <c r="I20" s="33" t="e">
        <f t="shared" si="10"/>
        <v>#DIV/0!</v>
      </c>
      <c r="J20" s="33" t="e">
        <f t="shared" si="10"/>
        <v>#DIV/0!</v>
      </c>
      <c r="K20" s="33" t="e">
        <f>K19/J18</f>
        <v>#DIV/0!</v>
      </c>
      <c r="L20" s="9" t="e">
        <f>L19/K18</f>
        <v>#DIV/0!</v>
      </c>
      <c r="M20" s="33">
        <f>M19/L18</f>
        <v>0.1645172728122713</v>
      </c>
      <c r="N20" s="33">
        <f>N19/M18</f>
        <v>0.12867502490945185</v>
      </c>
      <c r="O20" s="33">
        <f>O19/N18</f>
        <v>0.29580573254632792</v>
      </c>
    </row>
    <row r="21" spans="1:15" x14ac:dyDescent="0.2">
      <c r="C21" s="26"/>
      <c r="D21" s="26"/>
      <c r="E21" s="26"/>
      <c r="F21" s="26"/>
      <c r="G21" s="26"/>
      <c r="H21" s="26"/>
      <c r="I21" s="27"/>
      <c r="L21" s="28"/>
    </row>
    <row r="22" spans="1:15" x14ac:dyDescent="0.2">
      <c r="A22" s="15" t="s">
        <v>99</v>
      </c>
      <c r="C22" s="26"/>
      <c r="D22" s="26"/>
      <c r="E22" s="26"/>
      <c r="F22" s="26"/>
      <c r="G22" s="26"/>
      <c r="H22" s="26"/>
      <c r="I22" s="27"/>
      <c r="L22" s="28"/>
    </row>
    <row r="23" spans="1:15" x14ac:dyDescent="0.2">
      <c r="A23" s="26" t="s">
        <v>64</v>
      </c>
      <c r="B23" s="26" t="s">
        <v>65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9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-178.92</v>
      </c>
    </row>
    <row r="24" spans="1:15" x14ac:dyDescent="0.2">
      <c r="A24" s="26" t="s">
        <v>68</v>
      </c>
      <c r="B24" s="26" t="s">
        <v>61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9">
        <v>0</v>
      </c>
      <c r="J24" s="28">
        <v>0</v>
      </c>
      <c r="K24" s="28">
        <v>0</v>
      </c>
      <c r="L24" s="28">
        <v>0</v>
      </c>
      <c r="M24" s="28">
        <v>0</v>
      </c>
      <c r="N24" s="29">
        <v>60840</v>
      </c>
      <c r="O24" s="29">
        <v>12339.08</v>
      </c>
    </row>
    <row r="25" spans="1:15" ht="13.5" thickBot="1" x14ac:dyDescent="0.25">
      <c r="B25" s="45" t="s">
        <v>100</v>
      </c>
      <c r="C25" s="31">
        <f>SUM(C23:C24)</f>
        <v>0</v>
      </c>
      <c r="D25" s="31">
        <f t="shared" ref="D25:O25" si="11">SUM(D23:D24)</f>
        <v>0</v>
      </c>
      <c r="E25" s="31">
        <f t="shared" si="11"/>
        <v>0</v>
      </c>
      <c r="F25" s="31">
        <f t="shared" si="11"/>
        <v>0</v>
      </c>
      <c r="G25" s="31">
        <f t="shared" si="11"/>
        <v>0</v>
      </c>
      <c r="H25" s="31">
        <f t="shared" si="11"/>
        <v>0</v>
      </c>
      <c r="I25" s="31">
        <f t="shared" si="11"/>
        <v>0</v>
      </c>
      <c r="J25" s="31">
        <f t="shared" si="11"/>
        <v>0</v>
      </c>
      <c r="K25" s="31">
        <f t="shared" si="11"/>
        <v>0</v>
      </c>
      <c r="L25" s="31">
        <f t="shared" si="11"/>
        <v>0</v>
      </c>
      <c r="M25" s="31">
        <f t="shared" si="11"/>
        <v>0</v>
      </c>
      <c r="N25" s="31">
        <f t="shared" si="11"/>
        <v>60840</v>
      </c>
      <c r="O25" s="31">
        <f t="shared" si="11"/>
        <v>12160.16</v>
      </c>
    </row>
    <row r="26" spans="1:15" ht="13.5" thickTop="1" x14ac:dyDescent="0.2">
      <c r="B26" s="12"/>
      <c r="C26" s="13"/>
      <c r="D26" s="29">
        <f>D25-C25</f>
        <v>0</v>
      </c>
      <c r="E26" s="29">
        <f t="shared" ref="E26:O26" si="12">E25-D25</f>
        <v>0</v>
      </c>
      <c r="F26" s="29">
        <f t="shared" si="12"/>
        <v>0</v>
      </c>
      <c r="G26" s="29">
        <f t="shared" si="12"/>
        <v>0</v>
      </c>
      <c r="H26" s="29">
        <f t="shared" si="12"/>
        <v>0</v>
      </c>
      <c r="I26" s="29">
        <f t="shared" si="12"/>
        <v>0</v>
      </c>
      <c r="J26" s="29">
        <f t="shared" si="12"/>
        <v>0</v>
      </c>
      <c r="K26" s="29">
        <f t="shared" si="12"/>
        <v>0</v>
      </c>
      <c r="L26" s="29">
        <f t="shared" si="12"/>
        <v>0</v>
      </c>
      <c r="M26" s="29">
        <f t="shared" si="12"/>
        <v>0</v>
      </c>
      <c r="N26" s="29">
        <f t="shared" si="12"/>
        <v>60840</v>
      </c>
      <c r="O26" s="29">
        <f t="shared" si="12"/>
        <v>-48679.839999999997</v>
      </c>
    </row>
    <row r="27" spans="1:15" x14ac:dyDescent="0.2">
      <c r="B27" s="12"/>
      <c r="C27" s="13"/>
      <c r="D27" s="33" t="e">
        <f>D26/C25</f>
        <v>#DIV/0!</v>
      </c>
      <c r="E27" s="33" t="e">
        <f t="shared" ref="E27:O27" si="13">E26/D25</f>
        <v>#DIV/0!</v>
      </c>
      <c r="F27" s="33" t="e">
        <f t="shared" si="13"/>
        <v>#DIV/0!</v>
      </c>
      <c r="G27" s="33" t="e">
        <f t="shared" si="13"/>
        <v>#DIV/0!</v>
      </c>
      <c r="H27" s="33" t="e">
        <f t="shared" si="13"/>
        <v>#DIV/0!</v>
      </c>
      <c r="I27" s="33" t="e">
        <f t="shared" si="13"/>
        <v>#DIV/0!</v>
      </c>
      <c r="J27" s="33" t="e">
        <f t="shared" si="13"/>
        <v>#DIV/0!</v>
      </c>
      <c r="K27" s="33" t="e">
        <f t="shared" si="13"/>
        <v>#DIV/0!</v>
      </c>
      <c r="L27" s="33" t="e">
        <f t="shared" si="13"/>
        <v>#DIV/0!</v>
      </c>
      <c r="M27" s="33" t="e">
        <f t="shared" si="13"/>
        <v>#DIV/0!</v>
      </c>
      <c r="N27" s="33" t="e">
        <f t="shared" si="13"/>
        <v>#DIV/0!</v>
      </c>
      <c r="O27" s="33">
        <f t="shared" si="13"/>
        <v>-0.80012886259040095</v>
      </c>
    </row>
    <row r="28" spans="1:15" x14ac:dyDescent="0.2">
      <c r="B28" s="12"/>
      <c r="C28" s="1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</row>
    <row r="29" spans="1:15" ht="13.5" thickBot="1" x14ac:dyDescent="0.25">
      <c r="B29" s="48" t="s">
        <v>101</v>
      </c>
      <c r="C29" s="49">
        <f>C25+C18</f>
        <v>0</v>
      </c>
      <c r="D29" s="49">
        <f t="shared" ref="D29:N29" si="14">D25+D18</f>
        <v>0</v>
      </c>
      <c r="E29" s="49">
        <f t="shared" si="14"/>
        <v>0</v>
      </c>
      <c r="F29" s="49">
        <f t="shared" si="14"/>
        <v>0</v>
      </c>
      <c r="G29" s="49">
        <f t="shared" si="14"/>
        <v>0</v>
      </c>
      <c r="H29" s="49">
        <f t="shared" si="14"/>
        <v>0</v>
      </c>
      <c r="I29" s="49">
        <f t="shared" si="14"/>
        <v>0</v>
      </c>
      <c r="J29" s="49">
        <f t="shared" si="14"/>
        <v>0</v>
      </c>
      <c r="K29" s="49">
        <f t="shared" si="14"/>
        <v>0</v>
      </c>
      <c r="L29" s="49">
        <f t="shared" si="14"/>
        <v>1626976.52</v>
      </c>
      <c r="M29" s="49">
        <f t="shared" si="14"/>
        <v>1894642.2599999998</v>
      </c>
      <c r="N29" s="49">
        <f t="shared" si="14"/>
        <v>2199275.4</v>
      </c>
      <c r="O29" s="49">
        <f t="shared" ref="O29" si="15">O25+O18</f>
        <v>2783157.01</v>
      </c>
    </row>
    <row r="30" spans="1:15" ht="13.5" thickTop="1" x14ac:dyDescent="0.2">
      <c r="B30" s="12"/>
      <c r="C30" s="1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</row>
    <row r="31" spans="1:15" x14ac:dyDescent="0.2">
      <c r="A31" s="15" t="s">
        <v>8</v>
      </c>
      <c r="B31" s="15"/>
      <c r="C31" s="26"/>
      <c r="D31" s="26"/>
      <c r="E31" s="26"/>
      <c r="F31" s="26"/>
      <c r="G31" s="26"/>
      <c r="H31" s="26"/>
      <c r="I31" s="27"/>
      <c r="L31" s="28"/>
    </row>
    <row r="32" spans="1:15" x14ac:dyDescent="0.2">
      <c r="A32" s="26" t="s">
        <v>62</v>
      </c>
      <c r="B32" s="26" t="s">
        <v>63</v>
      </c>
      <c r="C32" s="29">
        <v>0</v>
      </c>
      <c r="D32" s="29">
        <f t="shared" ref="D32:K35" si="16">D31-C31</f>
        <v>0</v>
      </c>
      <c r="E32" s="29">
        <f t="shared" si="16"/>
        <v>0</v>
      </c>
      <c r="F32" s="29">
        <f t="shared" si="16"/>
        <v>0</v>
      </c>
      <c r="G32" s="29">
        <f t="shared" si="16"/>
        <v>0</v>
      </c>
      <c r="H32" s="29">
        <f t="shared" si="16"/>
        <v>0</v>
      </c>
      <c r="I32" s="29">
        <f t="shared" si="16"/>
        <v>0</v>
      </c>
      <c r="J32" s="29">
        <f t="shared" si="16"/>
        <v>0</v>
      </c>
      <c r="K32" s="29">
        <f t="shared" si="16"/>
        <v>0</v>
      </c>
      <c r="L32" s="28">
        <v>24172.15</v>
      </c>
      <c r="M32" s="29">
        <v>16289.62</v>
      </c>
      <c r="N32" s="28">
        <v>12524.570000000002</v>
      </c>
      <c r="O32" s="28">
        <v>9372.34</v>
      </c>
    </row>
    <row r="33" spans="1:15" x14ac:dyDescent="0.2">
      <c r="A33" s="26" t="s">
        <v>64</v>
      </c>
      <c r="B33" s="26" t="s">
        <v>65</v>
      </c>
      <c r="C33" s="29">
        <v>0</v>
      </c>
      <c r="D33" s="29">
        <f t="shared" si="16"/>
        <v>0</v>
      </c>
      <c r="E33" s="29">
        <f t="shared" si="16"/>
        <v>0</v>
      </c>
      <c r="F33" s="29">
        <f t="shared" si="16"/>
        <v>0</v>
      </c>
      <c r="G33" s="29">
        <f t="shared" si="16"/>
        <v>0</v>
      </c>
      <c r="H33" s="29">
        <f t="shared" si="16"/>
        <v>0</v>
      </c>
      <c r="I33" s="29">
        <f t="shared" si="16"/>
        <v>0</v>
      </c>
      <c r="J33" s="29">
        <f t="shared" si="16"/>
        <v>0</v>
      </c>
      <c r="K33" s="29">
        <f t="shared" si="16"/>
        <v>0</v>
      </c>
      <c r="L33" s="28">
        <v>395968.26</v>
      </c>
      <c r="M33" s="29">
        <v>418787.92</v>
      </c>
      <c r="N33" s="28">
        <v>386412.04000000004</v>
      </c>
      <c r="O33" s="28">
        <v>395971.26</v>
      </c>
    </row>
    <row r="34" spans="1:15" x14ac:dyDescent="0.2">
      <c r="A34" s="26" t="s">
        <v>66</v>
      </c>
      <c r="B34" s="26" t="s">
        <v>67</v>
      </c>
      <c r="C34" s="29">
        <v>0</v>
      </c>
      <c r="D34" s="29">
        <f t="shared" si="16"/>
        <v>0</v>
      </c>
      <c r="E34" s="29">
        <f t="shared" si="16"/>
        <v>0</v>
      </c>
      <c r="F34" s="29">
        <f t="shared" si="16"/>
        <v>0</v>
      </c>
      <c r="G34" s="29">
        <f t="shared" si="16"/>
        <v>0</v>
      </c>
      <c r="H34" s="29">
        <f t="shared" si="16"/>
        <v>0</v>
      </c>
      <c r="I34" s="29">
        <f t="shared" si="16"/>
        <v>0</v>
      </c>
      <c r="J34" s="29">
        <f t="shared" si="16"/>
        <v>0</v>
      </c>
      <c r="K34" s="29">
        <f t="shared" si="16"/>
        <v>0</v>
      </c>
      <c r="L34" s="28">
        <v>79403.22</v>
      </c>
      <c r="M34" s="29">
        <v>84784.46</v>
      </c>
      <c r="N34" s="28">
        <v>50301.740000000005</v>
      </c>
      <c r="O34" s="28">
        <v>26384.400000000001</v>
      </c>
    </row>
    <row r="35" spans="1:15" x14ac:dyDescent="0.2">
      <c r="A35" s="78" t="s">
        <v>108</v>
      </c>
      <c r="B35" s="78" t="s">
        <v>158</v>
      </c>
      <c r="C35" s="29">
        <v>1</v>
      </c>
      <c r="D35" s="29">
        <f t="shared" si="16"/>
        <v>0</v>
      </c>
      <c r="E35" s="29">
        <f t="shared" si="16"/>
        <v>0</v>
      </c>
      <c r="F35" s="29">
        <f t="shared" si="16"/>
        <v>0</v>
      </c>
      <c r="G35" s="29">
        <f t="shared" si="16"/>
        <v>0</v>
      </c>
      <c r="H35" s="29">
        <f t="shared" si="16"/>
        <v>0</v>
      </c>
      <c r="I35" s="29">
        <f t="shared" si="16"/>
        <v>0</v>
      </c>
      <c r="J35" s="29">
        <f t="shared" si="16"/>
        <v>0</v>
      </c>
      <c r="K35" s="29">
        <f t="shared" si="16"/>
        <v>0</v>
      </c>
      <c r="L35" s="29">
        <v>0</v>
      </c>
      <c r="M35" s="29">
        <v>0</v>
      </c>
      <c r="N35" s="29">
        <v>0</v>
      </c>
      <c r="O35" s="28">
        <v>106492.85</v>
      </c>
    </row>
    <row r="36" spans="1:15" x14ac:dyDescent="0.2">
      <c r="A36" s="26" t="s">
        <v>105</v>
      </c>
      <c r="B36" s="17" t="s">
        <v>106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28">
        <v>0</v>
      </c>
      <c r="M36" s="29">
        <v>0</v>
      </c>
      <c r="N36" s="28">
        <v>0</v>
      </c>
      <c r="O36" s="28">
        <v>0</v>
      </c>
    </row>
    <row r="37" spans="1:15" x14ac:dyDescent="0.2">
      <c r="A37" s="26" t="s">
        <v>102</v>
      </c>
      <c r="B37" s="26" t="s">
        <v>103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8">
        <v>0</v>
      </c>
      <c r="M37" s="29">
        <v>0</v>
      </c>
      <c r="N37" s="28">
        <v>34.550000000000004</v>
      </c>
      <c r="O37" s="28">
        <v>37897.9</v>
      </c>
    </row>
    <row r="38" spans="1:15" x14ac:dyDescent="0.2">
      <c r="A38" s="26" t="s">
        <v>68</v>
      </c>
      <c r="B38" s="26" t="s">
        <v>61</v>
      </c>
      <c r="C38" s="29">
        <v>0</v>
      </c>
      <c r="D38" s="29">
        <f t="shared" ref="D38:K38" si="17">D34-C34</f>
        <v>0</v>
      </c>
      <c r="E38" s="29">
        <f t="shared" si="17"/>
        <v>0</v>
      </c>
      <c r="F38" s="29">
        <f t="shared" si="17"/>
        <v>0</v>
      </c>
      <c r="G38" s="29">
        <f t="shared" si="17"/>
        <v>0</v>
      </c>
      <c r="H38" s="29">
        <f t="shared" si="17"/>
        <v>0</v>
      </c>
      <c r="I38" s="29">
        <f t="shared" si="17"/>
        <v>0</v>
      </c>
      <c r="J38" s="29">
        <f t="shared" si="17"/>
        <v>0</v>
      </c>
      <c r="K38" s="29">
        <f t="shared" si="17"/>
        <v>0</v>
      </c>
      <c r="L38" s="28">
        <v>24850.38</v>
      </c>
      <c r="M38" s="29">
        <v>215572.35</v>
      </c>
      <c r="N38" s="28">
        <v>177212.84</v>
      </c>
      <c r="O38" s="28">
        <v>265831</v>
      </c>
    </row>
    <row r="39" spans="1:15" x14ac:dyDescent="0.2">
      <c r="A39" s="26" t="s">
        <v>69</v>
      </c>
      <c r="B39" s="26" t="s">
        <v>70</v>
      </c>
      <c r="C39" s="29">
        <v>0</v>
      </c>
      <c r="D39" s="29">
        <f t="shared" ref="D39:K39" si="18">D38-C38</f>
        <v>0</v>
      </c>
      <c r="E39" s="29">
        <f t="shared" si="18"/>
        <v>0</v>
      </c>
      <c r="F39" s="29">
        <f t="shared" si="18"/>
        <v>0</v>
      </c>
      <c r="G39" s="29">
        <f t="shared" si="18"/>
        <v>0</v>
      </c>
      <c r="H39" s="29">
        <f t="shared" si="18"/>
        <v>0</v>
      </c>
      <c r="I39" s="29">
        <f t="shared" si="18"/>
        <v>0</v>
      </c>
      <c r="J39" s="29">
        <f t="shared" si="18"/>
        <v>0</v>
      </c>
      <c r="K39" s="29">
        <f t="shared" si="18"/>
        <v>0</v>
      </c>
      <c r="L39" s="29">
        <v>68918.95</v>
      </c>
      <c r="M39" s="29">
        <v>70088.070000000007</v>
      </c>
      <c r="N39" s="28">
        <v>68353.64</v>
      </c>
      <c r="O39" s="28">
        <v>144220.43</v>
      </c>
    </row>
    <row r="40" spans="1:15" x14ac:dyDescent="0.2">
      <c r="A40" s="26" t="s">
        <v>90</v>
      </c>
      <c r="B40" s="26" t="s">
        <v>91</v>
      </c>
      <c r="C40" s="29">
        <v>0</v>
      </c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v>0</v>
      </c>
      <c r="L40" s="29">
        <v>0</v>
      </c>
      <c r="M40" s="29">
        <v>0</v>
      </c>
      <c r="N40" s="28">
        <v>0</v>
      </c>
      <c r="O40" s="28">
        <v>289.86</v>
      </c>
    </row>
    <row r="41" spans="1:15" x14ac:dyDescent="0.2">
      <c r="A41" s="78" t="s">
        <v>162</v>
      </c>
      <c r="B41" s="78" t="s">
        <v>164</v>
      </c>
      <c r="C41" s="29">
        <v>0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28">
        <v>0</v>
      </c>
      <c r="O41" s="28">
        <v>8971.59</v>
      </c>
    </row>
    <row r="42" spans="1:15" x14ac:dyDescent="0.2">
      <c r="A42" s="26" t="s">
        <v>97</v>
      </c>
      <c r="B42" s="26" t="s">
        <v>98</v>
      </c>
      <c r="C42" s="29">
        <v>0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28">
        <v>124553.26</v>
      </c>
      <c r="O42" s="28">
        <v>0</v>
      </c>
    </row>
    <row r="43" spans="1:15" ht="13.5" thickBot="1" x14ac:dyDescent="0.25">
      <c r="B43" s="14" t="s">
        <v>42</v>
      </c>
      <c r="C43" s="32">
        <f t="shared" ref="C43:O43" si="19">SUM(C32:C42)</f>
        <v>1</v>
      </c>
      <c r="D43" s="32">
        <f t="shared" si="19"/>
        <v>0</v>
      </c>
      <c r="E43" s="32">
        <f t="shared" si="19"/>
        <v>0</v>
      </c>
      <c r="F43" s="32">
        <f t="shared" si="19"/>
        <v>0</v>
      </c>
      <c r="G43" s="32">
        <f t="shared" si="19"/>
        <v>0</v>
      </c>
      <c r="H43" s="32">
        <f t="shared" si="19"/>
        <v>0</v>
      </c>
      <c r="I43" s="32">
        <f t="shared" si="19"/>
        <v>0</v>
      </c>
      <c r="J43" s="32">
        <f t="shared" si="19"/>
        <v>0</v>
      </c>
      <c r="K43" s="32">
        <f t="shared" si="19"/>
        <v>0</v>
      </c>
      <c r="L43" s="32">
        <f t="shared" si="19"/>
        <v>593312.96</v>
      </c>
      <c r="M43" s="32">
        <f t="shared" si="19"/>
        <v>805522.41999999993</v>
      </c>
      <c r="N43" s="32">
        <f t="shared" si="19"/>
        <v>819392.64</v>
      </c>
      <c r="O43" s="32">
        <f t="shared" si="19"/>
        <v>995431.63000000012</v>
      </c>
    </row>
    <row r="44" spans="1:15" ht="13.5" thickTop="1" x14ac:dyDescent="0.2">
      <c r="B44" s="26" t="s">
        <v>13</v>
      </c>
      <c r="D44" s="29">
        <f t="shared" ref="D44:O44" si="20">D43-C43</f>
        <v>-1</v>
      </c>
      <c r="E44" s="29">
        <f t="shared" si="20"/>
        <v>0</v>
      </c>
      <c r="F44" s="29">
        <f t="shared" si="20"/>
        <v>0</v>
      </c>
      <c r="G44" s="29">
        <f t="shared" si="20"/>
        <v>0</v>
      </c>
      <c r="H44" s="29">
        <f t="shared" si="20"/>
        <v>0</v>
      </c>
      <c r="I44" s="29">
        <f t="shared" si="20"/>
        <v>0</v>
      </c>
      <c r="J44" s="29">
        <f t="shared" si="20"/>
        <v>0</v>
      </c>
      <c r="K44" s="29">
        <f t="shared" si="20"/>
        <v>0</v>
      </c>
      <c r="L44" s="29">
        <f t="shared" si="20"/>
        <v>593312.96</v>
      </c>
      <c r="M44" s="29">
        <f t="shared" si="20"/>
        <v>212209.45999999996</v>
      </c>
      <c r="N44" s="29">
        <f t="shared" si="20"/>
        <v>13870.220000000088</v>
      </c>
      <c r="O44" s="29">
        <f t="shared" si="20"/>
        <v>176038.99000000011</v>
      </c>
    </row>
    <row r="45" spans="1:15" x14ac:dyDescent="0.2">
      <c r="B45" s="26" t="s">
        <v>12</v>
      </c>
      <c r="D45" s="33">
        <f t="shared" ref="D45:O45" si="21">D44/C43</f>
        <v>-1</v>
      </c>
      <c r="E45" s="33" t="e">
        <f t="shared" si="21"/>
        <v>#DIV/0!</v>
      </c>
      <c r="F45" s="33" t="e">
        <f t="shared" si="21"/>
        <v>#DIV/0!</v>
      </c>
      <c r="G45" s="33" t="e">
        <f t="shared" si="21"/>
        <v>#DIV/0!</v>
      </c>
      <c r="H45" s="33" t="e">
        <f t="shared" si="21"/>
        <v>#DIV/0!</v>
      </c>
      <c r="I45" s="33" t="e">
        <f t="shared" si="21"/>
        <v>#DIV/0!</v>
      </c>
      <c r="J45" s="33" t="e">
        <f t="shared" si="21"/>
        <v>#DIV/0!</v>
      </c>
      <c r="K45" s="33" t="e">
        <f t="shared" si="21"/>
        <v>#DIV/0!</v>
      </c>
      <c r="L45" s="33" t="e">
        <f t="shared" si="21"/>
        <v>#DIV/0!</v>
      </c>
      <c r="M45" s="33">
        <f t="shared" si="21"/>
        <v>0.3576686745558364</v>
      </c>
      <c r="N45" s="33">
        <f t="shared" si="21"/>
        <v>1.7218912417111976E-2</v>
      </c>
      <c r="O45" s="33">
        <f t="shared" si="21"/>
        <v>0.21484082405231283</v>
      </c>
    </row>
    <row r="46" spans="1:15" x14ac:dyDescent="0.2">
      <c r="B46" s="26"/>
      <c r="D46" s="33"/>
      <c r="E46" s="33"/>
      <c r="F46" s="33"/>
      <c r="G46" s="33"/>
      <c r="H46" s="33"/>
      <c r="I46" s="33"/>
      <c r="J46" s="33"/>
      <c r="K46" s="33"/>
      <c r="L46" s="33"/>
    </row>
    <row r="47" spans="1:15" x14ac:dyDescent="0.2">
      <c r="B47" s="26"/>
      <c r="D47" s="33"/>
      <c r="E47" s="33"/>
      <c r="F47" s="33"/>
      <c r="G47" s="33"/>
      <c r="H47" s="33"/>
      <c r="I47" s="34"/>
    </row>
    <row r="48" spans="1:15" ht="13.5" thickBot="1" x14ac:dyDescent="0.25">
      <c r="B48" s="11" t="s">
        <v>71</v>
      </c>
      <c r="C48" s="49">
        <f>C43+C29</f>
        <v>1</v>
      </c>
      <c r="D48" s="49">
        <f t="shared" ref="D48:N48" si="22">D43+D29</f>
        <v>0</v>
      </c>
      <c r="E48" s="49">
        <f t="shared" si="22"/>
        <v>0</v>
      </c>
      <c r="F48" s="49">
        <f t="shared" si="22"/>
        <v>0</v>
      </c>
      <c r="G48" s="49">
        <f t="shared" si="22"/>
        <v>0</v>
      </c>
      <c r="H48" s="49">
        <f t="shared" si="22"/>
        <v>0</v>
      </c>
      <c r="I48" s="49">
        <f t="shared" si="22"/>
        <v>0</v>
      </c>
      <c r="J48" s="49">
        <f t="shared" si="22"/>
        <v>0</v>
      </c>
      <c r="K48" s="49">
        <f t="shared" si="22"/>
        <v>0</v>
      </c>
      <c r="L48" s="49">
        <f t="shared" si="22"/>
        <v>2220289.48</v>
      </c>
      <c r="M48" s="49">
        <f t="shared" si="22"/>
        <v>2700164.6799999997</v>
      </c>
      <c r="N48" s="49">
        <f t="shared" si="22"/>
        <v>3018668.04</v>
      </c>
      <c r="O48" s="49">
        <f t="shared" ref="O48" si="23">O43+O29</f>
        <v>3778588.6399999997</v>
      </c>
    </row>
    <row r="49" spans="1:9" ht="13.5" thickTop="1" x14ac:dyDescent="0.2">
      <c r="B49" s="26"/>
      <c r="D49" s="33"/>
      <c r="E49" s="33"/>
      <c r="F49" s="33"/>
      <c r="G49" s="33"/>
      <c r="H49" s="33"/>
      <c r="I49" s="34"/>
    </row>
    <row r="50" spans="1:9" x14ac:dyDescent="0.2">
      <c r="A50" s="62">
        <v>-1</v>
      </c>
      <c r="B50" s="26" t="s">
        <v>88</v>
      </c>
      <c r="D50" s="33"/>
      <c r="E50" s="33"/>
      <c r="F50" s="33"/>
      <c r="G50" s="33"/>
      <c r="H50" s="33"/>
      <c r="I50" s="34"/>
    </row>
    <row r="51" spans="1:9" x14ac:dyDescent="0.2">
      <c r="A51" s="62">
        <v>-2</v>
      </c>
      <c r="B51" s="26" t="s">
        <v>87</v>
      </c>
      <c r="D51" s="33"/>
      <c r="E51" s="33"/>
      <c r="F51" s="33"/>
      <c r="G51" s="33"/>
      <c r="H51" s="33"/>
      <c r="I51" s="34"/>
    </row>
    <row r="52" spans="1:9" x14ac:dyDescent="0.2">
      <c r="A52" s="62">
        <v>-3</v>
      </c>
      <c r="B52" s="26" t="s">
        <v>73</v>
      </c>
      <c r="D52" s="33"/>
      <c r="E52" s="33"/>
      <c r="F52" s="33"/>
      <c r="G52" s="33"/>
      <c r="H52" s="33"/>
      <c r="I52" s="34"/>
    </row>
    <row r="53" spans="1:9" x14ac:dyDescent="0.2">
      <c r="A53" s="62">
        <v>-4</v>
      </c>
      <c r="B53" s="26" t="s">
        <v>95</v>
      </c>
      <c r="D53" s="33"/>
      <c r="E53" s="33"/>
      <c r="F53" s="33"/>
      <c r="G53" s="33"/>
      <c r="H53" s="33"/>
      <c r="I53" s="34"/>
    </row>
    <row r="54" spans="1:9" x14ac:dyDescent="0.2">
      <c r="A54" s="62">
        <v>-5</v>
      </c>
      <c r="B54" s="26" t="s">
        <v>160</v>
      </c>
      <c r="D54" s="33"/>
      <c r="E54" s="33"/>
      <c r="F54" s="33"/>
      <c r="G54" s="33"/>
      <c r="H54" s="33"/>
      <c r="I54" s="34"/>
    </row>
    <row r="55" spans="1:9" x14ac:dyDescent="0.2">
      <c r="A55" s="62">
        <v>-6</v>
      </c>
      <c r="B55" s="26" t="s">
        <v>104</v>
      </c>
      <c r="D55" s="33"/>
      <c r="E55" s="33"/>
      <c r="F55" s="33"/>
      <c r="G55" s="33"/>
      <c r="H55" s="33"/>
      <c r="I55" s="34"/>
    </row>
    <row r="56" spans="1:9" x14ac:dyDescent="0.2">
      <c r="A56" s="62">
        <v>-7</v>
      </c>
      <c r="B56" s="26" t="s">
        <v>188</v>
      </c>
      <c r="D56" s="33"/>
      <c r="E56" s="33"/>
      <c r="F56" s="33"/>
      <c r="G56" s="33"/>
      <c r="H56" s="33"/>
      <c r="I56" s="34"/>
    </row>
    <row r="57" spans="1:9" s="79" customFormat="1" x14ac:dyDescent="0.2">
      <c r="A57" s="62">
        <v>-8</v>
      </c>
      <c r="B57" s="26" t="s">
        <v>189</v>
      </c>
      <c r="D57" s="33"/>
      <c r="E57" s="33"/>
      <c r="F57" s="33"/>
      <c r="G57" s="33"/>
      <c r="H57" s="33"/>
      <c r="I57" s="34"/>
    </row>
    <row r="58" spans="1:9" s="79" customFormat="1" x14ac:dyDescent="0.2">
      <c r="A58" s="62"/>
      <c r="I58" s="17"/>
    </row>
    <row r="59" spans="1:9" x14ac:dyDescent="0.2">
      <c r="A59" s="78" t="s">
        <v>147</v>
      </c>
    </row>
    <row r="60" spans="1:9" x14ac:dyDescent="0.2">
      <c r="A60" s="78" t="s">
        <v>187</v>
      </c>
    </row>
  </sheetData>
  <phoneticPr fontId="0" type="noConversion"/>
  <printOptions horizontalCentered="1" gridLines="1"/>
  <pageMargins left="0" right="0" top="0" bottom="0.5" header="0" footer="0"/>
  <pageSetup paperSize="5" fitToHeight="0" orientation="landscape" r:id="rId1"/>
  <headerFooter>
    <oddFooter>&amp;CPage &amp;P of &amp;N&amp;R&amp;D&amp;T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55"/>
  <sheetViews>
    <sheetView topLeftCell="A2" zoomScaleNormal="100" workbookViewId="0">
      <pane xSplit="2" ySplit="8" topLeftCell="E10" activePane="bottomRight" state="frozen"/>
      <selection activeCell="A2" sqref="A2"/>
      <selection pane="topRight" activeCell="C2" sqref="C2"/>
      <selection pane="bottomLeft" activeCell="A9" sqref="A9"/>
      <selection pane="bottomRight" activeCell="D2" sqref="C1:D1048576"/>
    </sheetView>
  </sheetViews>
  <sheetFormatPr defaultColWidth="9.1640625" defaultRowHeight="12.75" outlineLevelCol="1" x14ac:dyDescent="0.2"/>
  <cols>
    <col min="1" max="1" width="11.1640625" style="74" customWidth="1"/>
    <col min="2" max="2" width="39.1640625" style="74" bestFit="1" customWidth="1"/>
    <col min="3" max="4" width="10.1640625" style="74" hidden="1" customWidth="1" outlineLevel="1"/>
    <col min="5" max="5" width="10.1640625" style="74" bestFit="1" customWidth="1" collapsed="1"/>
    <col min="6" max="11" width="10.1640625" style="74" bestFit="1" customWidth="1"/>
    <col min="12" max="12" width="13" style="74" bestFit="1" customWidth="1"/>
    <col min="13" max="14" width="13" style="74" customWidth="1"/>
    <col min="15" max="15" width="13" style="77" customWidth="1"/>
    <col min="16" max="16" width="1.1640625" style="74" customWidth="1"/>
    <col min="17" max="17" width="12.1640625" style="74" customWidth="1"/>
    <col min="18" max="18" width="13" style="74" customWidth="1"/>
    <col min="19" max="19" width="17" style="74" customWidth="1"/>
    <col min="20" max="20" width="22" style="74" bestFit="1" customWidth="1"/>
    <col min="21" max="21" width="23.83203125" style="74" bestFit="1" customWidth="1"/>
    <col min="22" max="22" width="1" style="74" customWidth="1"/>
    <col min="23" max="23" width="20.6640625" style="74" bestFit="1" customWidth="1"/>
    <col min="24" max="24" width="20.33203125" style="74" customWidth="1"/>
    <col min="25" max="16384" width="9.1640625" style="74"/>
  </cols>
  <sheetData>
    <row r="1" spans="1:24" x14ac:dyDescent="0.2">
      <c r="A1" s="15" t="s">
        <v>96</v>
      </c>
      <c r="G1" s="60"/>
    </row>
    <row r="2" spans="1:24" s="77" customFormat="1" x14ac:dyDescent="0.2">
      <c r="A2" s="15" t="s">
        <v>148</v>
      </c>
    </row>
    <row r="3" spans="1:24" x14ac:dyDescent="0.2">
      <c r="A3" s="37" t="s">
        <v>61</v>
      </c>
      <c r="B3" s="42"/>
      <c r="H3" s="17"/>
      <c r="I3" s="17"/>
      <c r="M3" s="17"/>
      <c r="N3" s="17"/>
      <c r="O3" s="17"/>
    </row>
    <row r="4" spans="1:24" x14ac:dyDescent="0.2">
      <c r="A4" s="15" t="s">
        <v>8</v>
      </c>
    </row>
    <row r="5" spans="1:24" x14ac:dyDescent="0.2">
      <c r="A5" s="15"/>
      <c r="I5" s="17"/>
      <c r="J5" s="17"/>
      <c r="K5" s="17"/>
      <c r="L5" s="17"/>
      <c r="M5" s="17"/>
      <c r="N5" s="17"/>
      <c r="O5" s="17"/>
      <c r="Q5" s="17"/>
      <c r="R5" s="17"/>
      <c r="S5" s="17"/>
      <c r="T5" s="17"/>
      <c r="U5" s="17"/>
      <c r="V5" s="17"/>
      <c r="W5" s="17"/>
      <c r="X5" s="17"/>
    </row>
    <row r="6" spans="1:24" ht="51" x14ac:dyDescent="0.2">
      <c r="B6" s="15"/>
      <c r="C6" s="18" t="s">
        <v>0</v>
      </c>
      <c r="D6" s="19" t="s">
        <v>1</v>
      </c>
      <c r="E6" s="19" t="s">
        <v>2</v>
      </c>
      <c r="F6" s="19" t="s">
        <v>3</v>
      </c>
      <c r="G6" s="19" t="s">
        <v>4</v>
      </c>
      <c r="H6" s="19" t="s">
        <v>5</v>
      </c>
      <c r="I6" s="19" t="s">
        <v>6</v>
      </c>
      <c r="J6" s="19" t="s">
        <v>41</v>
      </c>
      <c r="K6" s="19" t="s">
        <v>44</v>
      </c>
      <c r="L6" s="19" t="s">
        <v>45</v>
      </c>
      <c r="M6" s="19" t="s">
        <v>46</v>
      </c>
      <c r="N6" s="19" t="s">
        <v>92</v>
      </c>
      <c r="O6" s="19" t="s">
        <v>107</v>
      </c>
      <c r="P6" s="38"/>
      <c r="Q6" s="19" t="s">
        <v>107</v>
      </c>
      <c r="R6" s="19" t="s">
        <v>107</v>
      </c>
      <c r="S6" s="19" t="s">
        <v>107</v>
      </c>
      <c r="T6" s="20" t="s">
        <v>150</v>
      </c>
      <c r="U6" s="20" t="s">
        <v>150</v>
      </c>
      <c r="V6" s="1"/>
      <c r="W6" s="6" t="s">
        <v>151</v>
      </c>
      <c r="X6" s="21" t="s">
        <v>152</v>
      </c>
    </row>
    <row r="7" spans="1:24" ht="26.45" customHeight="1" x14ac:dyDescent="0.2">
      <c r="B7" s="15"/>
      <c r="C7" s="22" t="s">
        <v>9</v>
      </c>
      <c r="D7" s="23" t="s">
        <v>9</v>
      </c>
      <c r="E7" s="23" t="s">
        <v>9</v>
      </c>
      <c r="F7" s="23" t="s">
        <v>9</v>
      </c>
      <c r="G7" s="23" t="s">
        <v>9</v>
      </c>
      <c r="H7" s="23" t="s">
        <v>9</v>
      </c>
      <c r="I7" s="23" t="s">
        <v>9</v>
      </c>
      <c r="J7" s="23" t="s">
        <v>9</v>
      </c>
      <c r="K7" s="23" t="s">
        <v>9</v>
      </c>
      <c r="L7" s="23" t="s">
        <v>9</v>
      </c>
      <c r="M7" s="23" t="s">
        <v>9</v>
      </c>
      <c r="N7" s="23" t="s">
        <v>9</v>
      </c>
      <c r="O7" s="23" t="s">
        <v>9</v>
      </c>
      <c r="P7" s="39"/>
      <c r="Q7" s="43" t="s">
        <v>7</v>
      </c>
      <c r="R7" s="43" t="s">
        <v>38</v>
      </c>
      <c r="S7" s="43" t="s">
        <v>37</v>
      </c>
      <c r="T7" s="23" t="s">
        <v>10</v>
      </c>
      <c r="U7" s="23" t="s">
        <v>11</v>
      </c>
      <c r="V7" s="39"/>
      <c r="W7" s="5" t="s">
        <v>7</v>
      </c>
      <c r="X7" s="44" t="s">
        <v>153</v>
      </c>
    </row>
    <row r="8" spans="1:24" x14ac:dyDescent="0.2">
      <c r="B8" s="15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40"/>
      <c r="Q8" s="25"/>
      <c r="R8" s="25"/>
      <c r="S8" s="25"/>
      <c r="T8" s="25"/>
      <c r="U8" s="25"/>
      <c r="V8" s="46"/>
      <c r="W8" s="25"/>
      <c r="X8" s="25"/>
    </row>
    <row r="9" spans="1:24" x14ac:dyDescent="0.2">
      <c r="B9" s="15" t="s">
        <v>61</v>
      </c>
      <c r="C9" s="26"/>
      <c r="D9" s="26"/>
      <c r="E9" s="26"/>
      <c r="F9" s="26"/>
      <c r="G9" s="26"/>
      <c r="H9" s="26"/>
      <c r="I9" s="27"/>
      <c r="J9" s="27"/>
      <c r="K9" s="27"/>
      <c r="L9" s="29"/>
      <c r="M9" s="29"/>
      <c r="N9" s="29"/>
      <c r="O9" s="29"/>
      <c r="P9" s="41"/>
      <c r="Q9" s="17"/>
      <c r="R9" s="17"/>
      <c r="S9" s="17"/>
      <c r="T9" s="29"/>
      <c r="U9" s="8"/>
      <c r="V9" s="47"/>
      <c r="W9" s="17"/>
      <c r="X9" s="17"/>
    </row>
    <row r="10" spans="1:24" x14ac:dyDescent="0.2">
      <c r="A10" s="70" t="s">
        <v>62</v>
      </c>
      <c r="B10" s="26" t="s">
        <v>63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9">
        <v>24172.15</v>
      </c>
      <c r="M10" s="28">
        <v>16289.62</v>
      </c>
      <c r="N10" s="28">
        <v>12524.570000000002</v>
      </c>
      <c r="O10" s="28">
        <v>9372.34</v>
      </c>
      <c r="P10" s="41"/>
      <c r="Q10" s="28">
        <v>23610</v>
      </c>
      <c r="R10" s="29">
        <v>0</v>
      </c>
      <c r="S10" s="29">
        <f>Q10+R10</f>
        <v>23610</v>
      </c>
      <c r="T10" s="29">
        <f>S10-O10</f>
        <v>14237.66</v>
      </c>
      <c r="U10" s="73">
        <f>O10/S10</f>
        <v>0.39696484540448962</v>
      </c>
      <c r="V10" s="47"/>
      <c r="W10" s="80">
        <v>0</v>
      </c>
      <c r="X10" s="29">
        <f>W10-Q10</f>
        <v>-23610</v>
      </c>
    </row>
    <row r="11" spans="1:24" x14ac:dyDescent="0.2">
      <c r="A11" s="70" t="s">
        <v>64</v>
      </c>
      <c r="B11" s="26" t="s">
        <v>65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9">
        <v>395968.26</v>
      </c>
      <c r="M11" s="28">
        <v>418787.92</v>
      </c>
      <c r="N11" s="28">
        <v>386412.04000000004</v>
      </c>
      <c r="O11" s="28">
        <v>395971.26</v>
      </c>
      <c r="P11" s="41"/>
      <c r="Q11" s="28">
        <v>402676</v>
      </c>
      <c r="R11" s="29">
        <v>0</v>
      </c>
      <c r="S11" s="29">
        <f t="shared" ref="S11:S20" si="0">Q11+R11</f>
        <v>402676</v>
      </c>
      <c r="T11" s="29">
        <f t="shared" ref="T11:T19" si="1">S11-O11</f>
        <v>6704.7399999999907</v>
      </c>
      <c r="U11" s="73">
        <f t="shared" ref="U11:U19" si="2">O11/S11</f>
        <v>0.98334954156691734</v>
      </c>
      <c r="V11" s="47"/>
      <c r="W11" s="80">
        <v>409000</v>
      </c>
      <c r="X11" s="29">
        <f t="shared" ref="X11:X20" si="3">W11-Q11</f>
        <v>6324</v>
      </c>
    </row>
    <row r="12" spans="1:24" x14ac:dyDescent="0.2">
      <c r="A12" s="70" t="s">
        <v>66</v>
      </c>
      <c r="B12" s="26" t="s">
        <v>67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9">
        <v>79403.22</v>
      </c>
      <c r="M12" s="28">
        <v>84784.46</v>
      </c>
      <c r="N12" s="28">
        <v>50301.740000000005</v>
      </c>
      <c r="O12" s="28">
        <v>26384.400000000001</v>
      </c>
      <c r="P12" s="41"/>
      <c r="Q12" s="28">
        <v>65000</v>
      </c>
      <c r="R12" s="29">
        <v>-41000</v>
      </c>
      <c r="S12" s="29">
        <f t="shared" si="0"/>
        <v>24000</v>
      </c>
      <c r="T12" s="29">
        <f t="shared" si="1"/>
        <v>-2384.4000000000015</v>
      </c>
      <c r="U12" s="73">
        <f t="shared" si="2"/>
        <v>1.09935</v>
      </c>
      <c r="V12" s="47"/>
      <c r="W12" s="80">
        <v>60000</v>
      </c>
      <c r="X12" s="29">
        <f t="shared" si="3"/>
        <v>-5000</v>
      </c>
    </row>
    <row r="13" spans="1:24" x14ac:dyDescent="0.2">
      <c r="A13" s="71" t="s">
        <v>108</v>
      </c>
      <c r="B13" s="26" t="s">
        <v>109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9">
        <v>0</v>
      </c>
      <c r="M13" s="28">
        <v>0</v>
      </c>
      <c r="N13" s="28">
        <v>0</v>
      </c>
      <c r="O13" s="28">
        <v>106492.85</v>
      </c>
      <c r="P13" s="41"/>
      <c r="Q13" s="28">
        <v>118041</v>
      </c>
      <c r="R13" s="29">
        <v>0</v>
      </c>
      <c r="S13" s="29">
        <f t="shared" si="0"/>
        <v>118041</v>
      </c>
      <c r="T13" s="29">
        <f t="shared" si="1"/>
        <v>11548.149999999994</v>
      </c>
      <c r="U13" s="73">
        <f t="shared" si="2"/>
        <v>0.90216831439923417</v>
      </c>
      <c r="V13" s="47"/>
      <c r="W13" s="80">
        <v>119000</v>
      </c>
      <c r="X13" s="29">
        <f t="shared" si="3"/>
        <v>959</v>
      </c>
    </row>
    <row r="14" spans="1:24" x14ac:dyDescent="0.2">
      <c r="A14" s="70" t="s">
        <v>105</v>
      </c>
      <c r="B14" s="17" t="s">
        <v>106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9">
        <v>0</v>
      </c>
      <c r="M14" s="28">
        <v>0</v>
      </c>
      <c r="N14" s="28">
        <v>0</v>
      </c>
      <c r="O14" s="28">
        <v>0</v>
      </c>
      <c r="P14" s="41"/>
      <c r="Q14" s="28">
        <v>0</v>
      </c>
      <c r="R14" s="29">
        <v>0</v>
      </c>
      <c r="S14" s="29">
        <f t="shared" si="0"/>
        <v>0</v>
      </c>
      <c r="T14" s="29">
        <f t="shared" si="1"/>
        <v>0</v>
      </c>
      <c r="U14" s="73" t="e">
        <f t="shared" si="2"/>
        <v>#DIV/0!</v>
      </c>
      <c r="V14" s="47"/>
      <c r="W14" s="80">
        <v>0</v>
      </c>
      <c r="X14" s="29">
        <f t="shared" si="3"/>
        <v>0</v>
      </c>
    </row>
    <row r="15" spans="1:24" x14ac:dyDescent="0.2">
      <c r="A15" s="70" t="s">
        <v>102</v>
      </c>
      <c r="B15" s="26" t="s">
        <v>103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9">
        <v>0</v>
      </c>
      <c r="M15" s="28">
        <v>0</v>
      </c>
      <c r="N15" s="28">
        <v>34.550000000000004</v>
      </c>
      <c r="O15" s="28">
        <v>37897.9</v>
      </c>
      <c r="P15" s="41"/>
      <c r="Q15" s="28">
        <v>30966</v>
      </c>
      <c r="R15" s="29">
        <v>0</v>
      </c>
      <c r="S15" s="29">
        <f t="shared" si="0"/>
        <v>30966</v>
      </c>
      <c r="T15" s="29">
        <f t="shared" si="1"/>
        <v>-6931.9000000000015</v>
      </c>
      <c r="U15" s="73">
        <f t="shared" si="2"/>
        <v>1.223855196021443</v>
      </c>
      <c r="V15" s="47"/>
      <c r="W15" s="28">
        <v>0</v>
      </c>
      <c r="X15" s="29">
        <f t="shared" si="3"/>
        <v>-30966</v>
      </c>
    </row>
    <row r="16" spans="1:24" x14ac:dyDescent="0.2">
      <c r="A16" s="70" t="s">
        <v>68</v>
      </c>
      <c r="B16" s="26" t="s">
        <v>61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9">
        <v>24850.38</v>
      </c>
      <c r="M16" s="28">
        <v>215572.35</v>
      </c>
      <c r="N16" s="28">
        <v>177212.84</v>
      </c>
      <c r="O16" s="28">
        <v>265831</v>
      </c>
      <c r="P16" s="41"/>
      <c r="Q16" s="28">
        <v>125062</v>
      </c>
      <c r="R16" s="29">
        <v>178689</v>
      </c>
      <c r="S16" s="29">
        <f t="shared" si="0"/>
        <v>303751</v>
      </c>
      <c r="T16" s="29">
        <f t="shared" si="1"/>
        <v>37920</v>
      </c>
      <c r="U16" s="73">
        <f t="shared" si="2"/>
        <v>0.87516090482006648</v>
      </c>
      <c r="V16" s="47"/>
      <c r="W16" s="80">
        <v>140131</v>
      </c>
      <c r="X16" s="29">
        <f t="shared" si="3"/>
        <v>15069</v>
      </c>
    </row>
    <row r="17" spans="1:24" x14ac:dyDescent="0.2">
      <c r="A17" s="70" t="s">
        <v>69</v>
      </c>
      <c r="B17" s="26" t="s">
        <v>70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9">
        <v>68918.95</v>
      </c>
      <c r="M17" s="28">
        <v>70088.070000000007</v>
      </c>
      <c r="N17" s="28">
        <v>68353.64</v>
      </c>
      <c r="O17" s="28">
        <v>144220.43</v>
      </c>
      <c r="P17" s="41"/>
      <c r="Q17" s="28">
        <v>65000</v>
      </c>
      <c r="R17" s="29">
        <v>86000</v>
      </c>
      <c r="S17" s="29">
        <f t="shared" si="0"/>
        <v>151000</v>
      </c>
      <c r="T17" s="29">
        <f t="shared" si="1"/>
        <v>6779.570000000007</v>
      </c>
      <c r="U17" s="73">
        <f t="shared" si="2"/>
        <v>0.95510218543046355</v>
      </c>
      <c r="V17" s="47"/>
      <c r="W17" s="80">
        <v>70000</v>
      </c>
      <c r="X17" s="29">
        <f t="shared" si="3"/>
        <v>5000</v>
      </c>
    </row>
    <row r="18" spans="1:24" x14ac:dyDescent="0.2">
      <c r="A18" s="69" t="s">
        <v>90</v>
      </c>
      <c r="B18" s="74" t="s">
        <v>91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289.86</v>
      </c>
      <c r="P18" s="41"/>
      <c r="Q18" s="28">
        <v>1742</v>
      </c>
      <c r="R18" s="29">
        <v>0</v>
      </c>
      <c r="S18" s="29">
        <f t="shared" si="0"/>
        <v>1742</v>
      </c>
      <c r="T18" s="29">
        <f t="shared" si="1"/>
        <v>1452.1399999999999</v>
      </c>
      <c r="U18" s="73">
        <f t="shared" si="2"/>
        <v>0.16639494833524685</v>
      </c>
      <c r="V18" s="47"/>
      <c r="W18" s="80">
        <v>3000</v>
      </c>
      <c r="X18" s="29">
        <f t="shared" si="3"/>
        <v>1258</v>
      </c>
    </row>
    <row r="19" spans="1:24" s="78" customFormat="1" x14ac:dyDescent="0.2">
      <c r="A19" s="78" t="s">
        <v>162</v>
      </c>
      <c r="B19" s="78" t="s">
        <v>164</v>
      </c>
      <c r="C19" s="28"/>
      <c r="D19" s="28"/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8971.59</v>
      </c>
      <c r="P19" s="41"/>
      <c r="Q19" s="28">
        <v>0</v>
      </c>
      <c r="R19" s="29">
        <v>10000</v>
      </c>
      <c r="S19" s="29">
        <f t="shared" si="0"/>
        <v>10000</v>
      </c>
      <c r="T19" s="29">
        <f t="shared" si="1"/>
        <v>1028.4099999999999</v>
      </c>
      <c r="U19" s="73">
        <f t="shared" si="2"/>
        <v>0.89715900000000004</v>
      </c>
      <c r="V19" s="47"/>
      <c r="W19" s="80">
        <v>0</v>
      </c>
      <c r="X19" s="29">
        <f t="shared" si="3"/>
        <v>0</v>
      </c>
    </row>
    <row r="20" spans="1:24" x14ac:dyDescent="0.2">
      <c r="A20" s="70" t="s">
        <v>97</v>
      </c>
      <c r="B20" s="26" t="s">
        <v>98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124553.26</v>
      </c>
      <c r="O20" s="28">
        <v>0</v>
      </c>
      <c r="P20" s="41"/>
      <c r="Q20" s="28">
        <v>0</v>
      </c>
      <c r="R20" s="29">
        <v>0</v>
      </c>
      <c r="S20" s="29">
        <f t="shared" si="0"/>
        <v>0</v>
      </c>
      <c r="T20" s="29">
        <f>S20-O19</f>
        <v>-8971.59</v>
      </c>
      <c r="U20" s="73" t="e">
        <f>O19/S20</f>
        <v>#DIV/0!</v>
      </c>
      <c r="V20" s="47"/>
      <c r="W20" s="80">
        <v>0</v>
      </c>
      <c r="X20" s="29">
        <f t="shared" si="3"/>
        <v>0</v>
      </c>
    </row>
    <row r="21" spans="1:24" ht="13.5" thickBot="1" x14ac:dyDescent="0.25">
      <c r="B21" s="30" t="s">
        <v>72</v>
      </c>
      <c r="C21" s="2">
        <f>SUM(C10:C20)</f>
        <v>0</v>
      </c>
      <c r="D21" s="2">
        <f t="shared" ref="D21:N21" si="4">SUM(D10:D20)</f>
        <v>0</v>
      </c>
      <c r="E21" s="2">
        <f t="shared" si="4"/>
        <v>0</v>
      </c>
      <c r="F21" s="2">
        <f t="shared" si="4"/>
        <v>0</v>
      </c>
      <c r="G21" s="2">
        <f t="shared" si="4"/>
        <v>0</v>
      </c>
      <c r="H21" s="2">
        <f t="shared" si="4"/>
        <v>0</v>
      </c>
      <c r="I21" s="2">
        <f t="shared" si="4"/>
        <v>0</v>
      </c>
      <c r="J21" s="2">
        <f t="shared" si="4"/>
        <v>0</v>
      </c>
      <c r="K21" s="2">
        <f t="shared" si="4"/>
        <v>0</v>
      </c>
      <c r="L21" s="2">
        <f t="shared" si="4"/>
        <v>593312.96</v>
      </c>
      <c r="M21" s="2">
        <f t="shared" si="4"/>
        <v>805522.41999999993</v>
      </c>
      <c r="N21" s="2">
        <f t="shared" si="4"/>
        <v>819392.64</v>
      </c>
      <c r="O21" s="2">
        <f>SUM(O10:O20)</f>
        <v>995431.63000000012</v>
      </c>
      <c r="P21" s="3"/>
      <c r="Q21" s="52">
        <f>SUM(Q10:Q20)</f>
        <v>832097</v>
      </c>
      <c r="R21" s="52">
        <f>SUM(R10:R20)</f>
        <v>233689</v>
      </c>
      <c r="S21" s="52">
        <f>SUM(S10:S20)</f>
        <v>1065786</v>
      </c>
      <c r="T21" s="32">
        <f>S21-O21</f>
        <v>70354.369999999879</v>
      </c>
      <c r="U21" s="68">
        <f>O21/S21</f>
        <v>0.93398827719636035</v>
      </c>
      <c r="V21" s="4"/>
      <c r="W21" s="52">
        <f>SUM(W10:W20)</f>
        <v>801131</v>
      </c>
      <c r="X21" s="32">
        <f>SUM(X10:X20)</f>
        <v>-30966</v>
      </c>
    </row>
    <row r="22" spans="1:24" ht="13.5" thickTop="1" x14ac:dyDescent="0.2">
      <c r="B22" s="26" t="s">
        <v>13</v>
      </c>
      <c r="D22" s="29">
        <f>D21-C21</f>
        <v>0</v>
      </c>
      <c r="E22" s="29">
        <f t="shared" ref="E22:O22" si="5">E21-D21</f>
        <v>0</v>
      </c>
      <c r="F22" s="29">
        <f t="shared" si="5"/>
        <v>0</v>
      </c>
      <c r="G22" s="29">
        <f t="shared" si="5"/>
        <v>0</v>
      </c>
      <c r="H22" s="29">
        <f t="shared" si="5"/>
        <v>0</v>
      </c>
      <c r="I22" s="29">
        <f t="shared" si="5"/>
        <v>0</v>
      </c>
      <c r="J22" s="29">
        <f t="shared" si="5"/>
        <v>0</v>
      </c>
      <c r="K22" s="29">
        <f t="shared" si="5"/>
        <v>0</v>
      </c>
      <c r="L22" s="29">
        <f t="shared" si="5"/>
        <v>593312.96</v>
      </c>
      <c r="M22" s="29">
        <f t="shared" si="5"/>
        <v>212209.45999999996</v>
      </c>
      <c r="N22" s="29">
        <f t="shared" si="5"/>
        <v>13870.220000000088</v>
      </c>
      <c r="O22" s="29">
        <f t="shared" si="5"/>
        <v>176038.99000000011</v>
      </c>
      <c r="P22" s="29"/>
      <c r="Q22" s="29"/>
      <c r="R22" s="29"/>
      <c r="S22" s="29"/>
      <c r="T22" s="17"/>
      <c r="U22" s="17"/>
      <c r="V22" s="17"/>
      <c r="W22" s="17"/>
      <c r="X22" s="17"/>
    </row>
    <row r="23" spans="1:24" x14ac:dyDescent="0.2">
      <c r="B23" s="26" t="s">
        <v>12</v>
      </c>
      <c r="D23" s="33" t="e">
        <f>D22/C21</f>
        <v>#DIV/0!</v>
      </c>
      <c r="E23" s="33" t="e">
        <f t="shared" ref="E23:O23" si="6">E22/D21</f>
        <v>#DIV/0!</v>
      </c>
      <c r="F23" s="33" t="e">
        <f t="shared" si="6"/>
        <v>#DIV/0!</v>
      </c>
      <c r="G23" s="33" t="e">
        <f t="shared" si="6"/>
        <v>#DIV/0!</v>
      </c>
      <c r="H23" s="33" t="e">
        <f t="shared" si="6"/>
        <v>#DIV/0!</v>
      </c>
      <c r="I23" s="33" t="e">
        <f t="shared" si="6"/>
        <v>#DIV/0!</v>
      </c>
      <c r="J23" s="33" t="e">
        <f t="shared" si="6"/>
        <v>#DIV/0!</v>
      </c>
      <c r="K23" s="33" t="e">
        <f t="shared" si="6"/>
        <v>#DIV/0!</v>
      </c>
      <c r="L23" s="33" t="e">
        <f t="shared" si="6"/>
        <v>#DIV/0!</v>
      </c>
      <c r="M23" s="33">
        <f t="shared" si="6"/>
        <v>0.3576686745558364</v>
      </c>
      <c r="N23" s="33">
        <f t="shared" si="6"/>
        <v>1.7218912417111976E-2</v>
      </c>
      <c r="O23" s="33">
        <f t="shared" si="6"/>
        <v>0.21484082405231283</v>
      </c>
      <c r="P23" s="33"/>
      <c r="Q23" s="34"/>
      <c r="R23" s="34"/>
      <c r="S23" s="34"/>
      <c r="T23" s="17"/>
      <c r="U23" s="17"/>
      <c r="V23" s="17"/>
      <c r="W23" s="17"/>
      <c r="X23" s="17"/>
    </row>
    <row r="24" spans="1:24" x14ac:dyDescent="0.2">
      <c r="B24" s="26"/>
      <c r="D24" s="33"/>
      <c r="E24" s="33"/>
      <c r="F24" s="33"/>
      <c r="G24" s="33"/>
      <c r="H24" s="33"/>
      <c r="I24" s="34"/>
      <c r="J24" s="34"/>
      <c r="K24" s="34"/>
      <c r="L24" s="34"/>
      <c r="M24" s="34"/>
      <c r="N24" s="34"/>
      <c r="O24" s="34"/>
      <c r="P24" s="33"/>
      <c r="Q24" s="34"/>
      <c r="R24" s="34"/>
      <c r="S24" s="34"/>
      <c r="T24" s="17"/>
      <c r="U24" s="17"/>
      <c r="V24" s="17"/>
      <c r="W24" s="17"/>
      <c r="X24" s="17"/>
    </row>
    <row r="25" spans="1:24" s="76" customFormat="1" x14ac:dyDescent="0.2">
      <c r="A25" s="62">
        <v>-1</v>
      </c>
      <c r="B25" s="26" t="s">
        <v>88</v>
      </c>
      <c r="D25" s="33"/>
      <c r="E25" s="33"/>
      <c r="F25" s="33"/>
      <c r="G25" s="33"/>
      <c r="H25" s="33"/>
      <c r="I25" s="34"/>
      <c r="O25" s="77"/>
    </row>
    <row r="26" spans="1:24" s="76" customFormat="1" x14ac:dyDescent="0.2">
      <c r="A26" s="62">
        <v>-2</v>
      </c>
      <c r="B26" s="26" t="s">
        <v>87</v>
      </c>
      <c r="D26" s="33"/>
      <c r="E26" s="33"/>
      <c r="F26" s="33"/>
      <c r="G26" s="33"/>
      <c r="H26" s="33"/>
      <c r="I26" s="34"/>
      <c r="O26" s="77"/>
    </row>
    <row r="27" spans="1:24" s="76" customFormat="1" x14ac:dyDescent="0.2">
      <c r="A27" s="62">
        <v>-3</v>
      </c>
      <c r="B27" s="26" t="s">
        <v>73</v>
      </c>
      <c r="D27" s="33"/>
      <c r="E27" s="33"/>
      <c r="F27" s="33"/>
      <c r="G27" s="33"/>
      <c r="H27" s="33"/>
      <c r="I27" s="34"/>
      <c r="O27" s="77"/>
    </row>
    <row r="28" spans="1:24" s="76" customFormat="1" x14ac:dyDescent="0.2">
      <c r="A28" s="62">
        <v>-4</v>
      </c>
      <c r="B28" s="26" t="s">
        <v>95</v>
      </c>
      <c r="D28" s="33"/>
      <c r="E28" s="33"/>
      <c r="F28" s="33"/>
      <c r="G28" s="33"/>
      <c r="H28" s="33"/>
      <c r="I28" s="34"/>
      <c r="O28" s="77"/>
    </row>
    <row r="29" spans="1:24" s="76" customFormat="1" x14ac:dyDescent="0.2">
      <c r="A29" s="62">
        <v>-5</v>
      </c>
      <c r="B29" s="26" t="s">
        <v>160</v>
      </c>
      <c r="D29" s="33"/>
      <c r="E29" s="33"/>
      <c r="F29" s="33"/>
      <c r="G29" s="33"/>
      <c r="H29" s="33"/>
      <c r="I29" s="34"/>
      <c r="O29" s="77"/>
    </row>
    <row r="30" spans="1:24" s="76" customFormat="1" x14ac:dyDescent="0.2">
      <c r="A30" s="62">
        <v>-6</v>
      </c>
      <c r="B30" s="26" t="s">
        <v>104</v>
      </c>
      <c r="D30" s="33"/>
      <c r="E30" s="33"/>
      <c r="F30" s="33"/>
      <c r="G30" s="33"/>
      <c r="H30" s="33"/>
      <c r="I30" s="34"/>
      <c r="O30" s="77"/>
    </row>
    <row r="31" spans="1:24" x14ac:dyDescent="0.2">
      <c r="A31" s="62">
        <v>-7</v>
      </c>
      <c r="B31" s="26" t="s">
        <v>159</v>
      </c>
      <c r="I31" s="17"/>
      <c r="J31" s="17"/>
      <c r="K31" s="17"/>
      <c r="L31" s="17"/>
      <c r="M31" s="17"/>
      <c r="N31" s="17"/>
      <c r="O31" s="17"/>
      <c r="Q31" s="17"/>
      <c r="R31" s="17"/>
      <c r="S31" s="17"/>
      <c r="T31" s="17"/>
      <c r="U31" s="17"/>
      <c r="V31" s="17"/>
      <c r="W31" s="17"/>
      <c r="X31" s="17"/>
    </row>
    <row r="32" spans="1:24" s="79" customFormat="1" x14ac:dyDescent="0.2">
      <c r="A32" s="62">
        <v>-8</v>
      </c>
      <c r="B32" s="26" t="s">
        <v>189</v>
      </c>
      <c r="D32" s="33"/>
      <c r="E32" s="33"/>
      <c r="F32" s="33"/>
      <c r="G32" s="33"/>
      <c r="H32" s="33"/>
      <c r="I32" s="34"/>
    </row>
    <row r="33" spans="1:24" s="79" customFormat="1" x14ac:dyDescent="0.2">
      <c r="A33" s="62"/>
      <c r="I33" s="17"/>
    </row>
    <row r="34" spans="1:24" s="78" customFormat="1" x14ac:dyDescent="0.2">
      <c r="A34" s="62"/>
      <c r="B34" s="26"/>
      <c r="I34" s="17"/>
      <c r="J34" s="17"/>
      <c r="K34" s="17"/>
      <c r="L34" s="17"/>
      <c r="M34" s="17"/>
      <c r="N34" s="17"/>
      <c r="O34" s="17"/>
      <c r="Q34" s="17"/>
      <c r="R34" s="17"/>
      <c r="S34" s="17"/>
      <c r="T34" s="17"/>
      <c r="U34" s="17"/>
      <c r="V34" s="17"/>
      <c r="W34" s="17"/>
      <c r="X34" s="17"/>
    </row>
    <row r="35" spans="1:24" x14ac:dyDescent="0.2">
      <c r="A35" s="74" t="s">
        <v>149</v>
      </c>
    </row>
    <row r="55" spans="19:19" x14ac:dyDescent="0.2">
      <c r="S55" s="74" t="s">
        <v>47</v>
      </c>
    </row>
  </sheetData>
  <phoneticPr fontId="0" type="noConversion"/>
  <printOptions horizontalCentered="1" gridLines="1"/>
  <pageMargins left="0" right="0" top="0" bottom="0.5" header="0" footer="0"/>
  <pageSetup paperSize="5" scale="70" orientation="landscape" r:id="rId1"/>
  <headerFooter>
    <oddFooter>&amp;CPage &amp;P of &amp;N&amp;R&amp;D&amp;T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BBC68-E7FC-4EC8-B64D-CFEA7E5C1043}">
  <dimension ref="A1:R64"/>
  <sheetViews>
    <sheetView topLeftCell="A40" workbookViewId="0">
      <selection activeCell="Q36" sqref="Q36"/>
    </sheetView>
  </sheetViews>
  <sheetFormatPr defaultRowHeight="12.75" x14ac:dyDescent="0.2"/>
  <cols>
    <col min="1" max="1" width="8.83203125" style="16" customWidth="1"/>
    <col min="2" max="2" width="43.83203125" style="16" bestFit="1" customWidth="1"/>
    <col min="3" max="3" width="26" style="28" customWidth="1"/>
    <col min="4" max="4" width="17.33203125" style="28" customWidth="1"/>
    <col min="5" max="6" width="13.83203125" style="28" customWidth="1"/>
    <col min="7" max="7" width="17.33203125" style="28" customWidth="1"/>
    <col min="8" max="8" width="15.6640625" style="28" customWidth="1"/>
    <col min="9" max="9" width="12.1640625" style="28" customWidth="1"/>
    <col min="10" max="10" width="10.6640625" style="28" customWidth="1"/>
    <col min="11" max="11" width="11.83203125" style="28" customWidth="1"/>
    <col min="12" max="12" width="16.6640625" style="28" bestFit="1" customWidth="1"/>
    <col min="13" max="18" width="9.1640625" style="28"/>
    <col min="19" max="260" width="9.1640625" style="16"/>
    <col min="261" max="261" width="8.83203125" style="16" customWidth="1"/>
    <col min="262" max="262" width="43.83203125" style="16" bestFit="1" customWidth="1"/>
    <col min="263" max="263" width="27.83203125" style="16" customWidth="1"/>
    <col min="264" max="264" width="19.1640625" style="16" customWidth="1"/>
    <col min="265" max="265" width="16.1640625" style="16" customWidth="1"/>
    <col min="266" max="266" width="17.33203125" style="16" customWidth="1"/>
    <col min="267" max="267" width="16.1640625" style="16" bestFit="1" customWidth="1"/>
    <col min="268" max="268" width="16.6640625" style="16" bestFit="1" customWidth="1"/>
    <col min="269" max="516" width="9.1640625" style="16"/>
    <col min="517" max="517" width="8.83203125" style="16" customWidth="1"/>
    <col min="518" max="518" width="43.83203125" style="16" bestFit="1" customWidth="1"/>
    <col min="519" max="519" width="27.83203125" style="16" customWidth="1"/>
    <col min="520" max="520" width="19.1640625" style="16" customWidth="1"/>
    <col min="521" max="521" width="16.1640625" style="16" customWidth="1"/>
    <col min="522" max="522" width="17.33203125" style="16" customWidth="1"/>
    <col min="523" max="523" width="16.1640625" style="16" bestFit="1" customWidth="1"/>
    <col min="524" max="524" width="16.6640625" style="16" bestFit="1" customWidth="1"/>
    <col min="525" max="772" width="9.1640625" style="16"/>
    <col min="773" max="773" width="8.83203125" style="16" customWidth="1"/>
    <col min="774" max="774" width="43.83203125" style="16" bestFit="1" customWidth="1"/>
    <col min="775" max="775" width="27.83203125" style="16" customWidth="1"/>
    <col min="776" max="776" width="19.1640625" style="16" customWidth="1"/>
    <col min="777" max="777" width="16.1640625" style="16" customWidth="1"/>
    <col min="778" max="778" width="17.33203125" style="16" customWidth="1"/>
    <col min="779" max="779" width="16.1640625" style="16" bestFit="1" customWidth="1"/>
    <col min="780" max="780" width="16.6640625" style="16" bestFit="1" customWidth="1"/>
    <col min="781" max="1028" width="9.1640625" style="16"/>
    <col min="1029" max="1029" width="8.83203125" style="16" customWidth="1"/>
    <col min="1030" max="1030" width="43.83203125" style="16" bestFit="1" customWidth="1"/>
    <col min="1031" max="1031" width="27.83203125" style="16" customWidth="1"/>
    <col min="1032" max="1032" width="19.1640625" style="16" customWidth="1"/>
    <col min="1033" max="1033" width="16.1640625" style="16" customWidth="1"/>
    <col min="1034" max="1034" width="17.33203125" style="16" customWidth="1"/>
    <col min="1035" max="1035" width="16.1640625" style="16" bestFit="1" customWidth="1"/>
    <col min="1036" max="1036" width="16.6640625" style="16" bestFit="1" customWidth="1"/>
    <col min="1037" max="1284" width="9.1640625" style="16"/>
    <col min="1285" max="1285" width="8.83203125" style="16" customWidth="1"/>
    <col min="1286" max="1286" width="43.83203125" style="16" bestFit="1" customWidth="1"/>
    <col min="1287" max="1287" width="27.83203125" style="16" customWidth="1"/>
    <col min="1288" max="1288" width="19.1640625" style="16" customWidth="1"/>
    <col min="1289" max="1289" width="16.1640625" style="16" customWidth="1"/>
    <col min="1290" max="1290" width="17.33203125" style="16" customWidth="1"/>
    <col min="1291" max="1291" width="16.1640625" style="16" bestFit="1" customWidth="1"/>
    <col min="1292" max="1292" width="16.6640625" style="16" bestFit="1" customWidth="1"/>
    <col min="1293" max="1540" width="9.1640625" style="16"/>
    <col min="1541" max="1541" width="8.83203125" style="16" customWidth="1"/>
    <col min="1542" max="1542" width="43.83203125" style="16" bestFit="1" customWidth="1"/>
    <col min="1543" max="1543" width="27.83203125" style="16" customWidth="1"/>
    <col min="1544" max="1544" width="19.1640625" style="16" customWidth="1"/>
    <col min="1545" max="1545" width="16.1640625" style="16" customWidth="1"/>
    <col min="1546" max="1546" width="17.33203125" style="16" customWidth="1"/>
    <col min="1547" max="1547" width="16.1640625" style="16" bestFit="1" customWidth="1"/>
    <col min="1548" max="1548" width="16.6640625" style="16" bestFit="1" customWidth="1"/>
    <col min="1549" max="1796" width="9.1640625" style="16"/>
    <col min="1797" max="1797" width="8.83203125" style="16" customWidth="1"/>
    <col min="1798" max="1798" width="43.83203125" style="16" bestFit="1" customWidth="1"/>
    <col min="1799" max="1799" width="27.83203125" style="16" customWidth="1"/>
    <col min="1800" max="1800" width="19.1640625" style="16" customWidth="1"/>
    <col min="1801" max="1801" width="16.1640625" style="16" customWidth="1"/>
    <col min="1802" max="1802" width="17.33203125" style="16" customWidth="1"/>
    <col min="1803" max="1803" width="16.1640625" style="16" bestFit="1" customWidth="1"/>
    <col min="1804" max="1804" width="16.6640625" style="16" bestFit="1" customWidth="1"/>
    <col min="1805" max="2052" width="9.1640625" style="16"/>
    <col min="2053" max="2053" width="8.83203125" style="16" customWidth="1"/>
    <col min="2054" max="2054" width="43.83203125" style="16" bestFit="1" customWidth="1"/>
    <col min="2055" max="2055" width="27.83203125" style="16" customWidth="1"/>
    <col min="2056" max="2056" width="19.1640625" style="16" customWidth="1"/>
    <col min="2057" max="2057" width="16.1640625" style="16" customWidth="1"/>
    <col min="2058" max="2058" width="17.33203125" style="16" customWidth="1"/>
    <col min="2059" max="2059" width="16.1640625" style="16" bestFit="1" customWidth="1"/>
    <col min="2060" max="2060" width="16.6640625" style="16" bestFit="1" customWidth="1"/>
    <col min="2061" max="2308" width="9.1640625" style="16"/>
    <col min="2309" max="2309" width="8.83203125" style="16" customWidth="1"/>
    <col min="2310" max="2310" width="43.83203125" style="16" bestFit="1" customWidth="1"/>
    <col min="2311" max="2311" width="27.83203125" style="16" customWidth="1"/>
    <col min="2312" max="2312" width="19.1640625" style="16" customWidth="1"/>
    <col min="2313" max="2313" width="16.1640625" style="16" customWidth="1"/>
    <col min="2314" max="2314" width="17.33203125" style="16" customWidth="1"/>
    <col min="2315" max="2315" width="16.1640625" style="16" bestFit="1" customWidth="1"/>
    <col min="2316" max="2316" width="16.6640625" style="16" bestFit="1" customWidth="1"/>
    <col min="2317" max="2564" width="9.1640625" style="16"/>
    <col min="2565" max="2565" width="8.83203125" style="16" customWidth="1"/>
    <col min="2566" max="2566" width="43.83203125" style="16" bestFit="1" customWidth="1"/>
    <col min="2567" max="2567" width="27.83203125" style="16" customWidth="1"/>
    <col min="2568" max="2568" width="19.1640625" style="16" customWidth="1"/>
    <col min="2569" max="2569" width="16.1640625" style="16" customWidth="1"/>
    <col min="2570" max="2570" width="17.33203125" style="16" customWidth="1"/>
    <col min="2571" max="2571" width="16.1640625" style="16" bestFit="1" customWidth="1"/>
    <col min="2572" max="2572" width="16.6640625" style="16" bestFit="1" customWidth="1"/>
    <col min="2573" max="2820" width="9.1640625" style="16"/>
    <col min="2821" max="2821" width="8.83203125" style="16" customWidth="1"/>
    <col min="2822" max="2822" width="43.83203125" style="16" bestFit="1" customWidth="1"/>
    <col min="2823" max="2823" width="27.83203125" style="16" customWidth="1"/>
    <col min="2824" max="2824" width="19.1640625" style="16" customWidth="1"/>
    <col min="2825" max="2825" width="16.1640625" style="16" customWidth="1"/>
    <col min="2826" max="2826" width="17.33203125" style="16" customWidth="1"/>
    <col min="2827" max="2827" width="16.1640625" style="16" bestFit="1" customWidth="1"/>
    <col min="2828" max="2828" width="16.6640625" style="16" bestFit="1" customWidth="1"/>
    <col min="2829" max="3076" width="9.1640625" style="16"/>
    <col min="3077" max="3077" width="8.83203125" style="16" customWidth="1"/>
    <col min="3078" max="3078" width="43.83203125" style="16" bestFit="1" customWidth="1"/>
    <col min="3079" max="3079" width="27.83203125" style="16" customWidth="1"/>
    <col min="3080" max="3080" width="19.1640625" style="16" customWidth="1"/>
    <col min="3081" max="3081" width="16.1640625" style="16" customWidth="1"/>
    <col min="3082" max="3082" width="17.33203125" style="16" customWidth="1"/>
    <col min="3083" max="3083" width="16.1640625" style="16" bestFit="1" customWidth="1"/>
    <col min="3084" max="3084" width="16.6640625" style="16" bestFit="1" customWidth="1"/>
    <col min="3085" max="3332" width="9.1640625" style="16"/>
    <col min="3333" max="3333" width="8.83203125" style="16" customWidth="1"/>
    <col min="3334" max="3334" width="43.83203125" style="16" bestFit="1" customWidth="1"/>
    <col min="3335" max="3335" width="27.83203125" style="16" customWidth="1"/>
    <col min="3336" max="3336" width="19.1640625" style="16" customWidth="1"/>
    <col min="3337" max="3337" width="16.1640625" style="16" customWidth="1"/>
    <col min="3338" max="3338" width="17.33203125" style="16" customWidth="1"/>
    <col min="3339" max="3339" width="16.1640625" style="16" bestFit="1" customWidth="1"/>
    <col min="3340" max="3340" width="16.6640625" style="16" bestFit="1" customWidth="1"/>
    <col min="3341" max="3588" width="9.1640625" style="16"/>
    <col min="3589" max="3589" width="8.83203125" style="16" customWidth="1"/>
    <col min="3590" max="3590" width="43.83203125" style="16" bestFit="1" customWidth="1"/>
    <col min="3591" max="3591" width="27.83203125" style="16" customWidth="1"/>
    <col min="3592" max="3592" width="19.1640625" style="16" customWidth="1"/>
    <col min="3593" max="3593" width="16.1640625" style="16" customWidth="1"/>
    <col min="3594" max="3594" width="17.33203125" style="16" customWidth="1"/>
    <col min="3595" max="3595" width="16.1640625" style="16" bestFit="1" customWidth="1"/>
    <col min="3596" max="3596" width="16.6640625" style="16" bestFit="1" customWidth="1"/>
    <col min="3597" max="3844" width="9.1640625" style="16"/>
    <col min="3845" max="3845" width="8.83203125" style="16" customWidth="1"/>
    <col min="3846" max="3846" width="43.83203125" style="16" bestFit="1" customWidth="1"/>
    <col min="3847" max="3847" width="27.83203125" style="16" customWidth="1"/>
    <col min="3848" max="3848" width="19.1640625" style="16" customWidth="1"/>
    <col min="3849" max="3849" width="16.1640625" style="16" customWidth="1"/>
    <col min="3850" max="3850" width="17.33203125" style="16" customWidth="1"/>
    <col min="3851" max="3851" width="16.1640625" style="16" bestFit="1" customWidth="1"/>
    <col min="3852" max="3852" width="16.6640625" style="16" bestFit="1" customWidth="1"/>
    <col min="3853" max="4100" width="9.1640625" style="16"/>
    <col min="4101" max="4101" width="8.83203125" style="16" customWidth="1"/>
    <col min="4102" max="4102" width="43.83203125" style="16" bestFit="1" customWidth="1"/>
    <col min="4103" max="4103" width="27.83203125" style="16" customWidth="1"/>
    <col min="4104" max="4104" width="19.1640625" style="16" customWidth="1"/>
    <col min="4105" max="4105" width="16.1640625" style="16" customWidth="1"/>
    <col min="4106" max="4106" width="17.33203125" style="16" customWidth="1"/>
    <col min="4107" max="4107" width="16.1640625" style="16" bestFit="1" customWidth="1"/>
    <col min="4108" max="4108" width="16.6640625" style="16" bestFit="1" customWidth="1"/>
    <col min="4109" max="4356" width="9.1640625" style="16"/>
    <col min="4357" max="4357" width="8.83203125" style="16" customWidth="1"/>
    <col min="4358" max="4358" width="43.83203125" style="16" bestFit="1" customWidth="1"/>
    <col min="4359" max="4359" width="27.83203125" style="16" customWidth="1"/>
    <col min="4360" max="4360" width="19.1640625" style="16" customWidth="1"/>
    <col min="4361" max="4361" width="16.1640625" style="16" customWidth="1"/>
    <col min="4362" max="4362" width="17.33203125" style="16" customWidth="1"/>
    <col min="4363" max="4363" width="16.1640625" style="16" bestFit="1" customWidth="1"/>
    <col min="4364" max="4364" width="16.6640625" style="16" bestFit="1" customWidth="1"/>
    <col min="4365" max="4612" width="9.1640625" style="16"/>
    <col min="4613" max="4613" width="8.83203125" style="16" customWidth="1"/>
    <col min="4614" max="4614" width="43.83203125" style="16" bestFit="1" customWidth="1"/>
    <col min="4615" max="4615" width="27.83203125" style="16" customWidth="1"/>
    <col min="4616" max="4616" width="19.1640625" style="16" customWidth="1"/>
    <col min="4617" max="4617" width="16.1640625" style="16" customWidth="1"/>
    <col min="4618" max="4618" width="17.33203125" style="16" customWidth="1"/>
    <col min="4619" max="4619" width="16.1640625" style="16" bestFit="1" customWidth="1"/>
    <col min="4620" max="4620" width="16.6640625" style="16" bestFit="1" customWidth="1"/>
    <col min="4621" max="4868" width="9.1640625" style="16"/>
    <col min="4869" max="4869" width="8.83203125" style="16" customWidth="1"/>
    <col min="4870" max="4870" width="43.83203125" style="16" bestFit="1" customWidth="1"/>
    <col min="4871" max="4871" width="27.83203125" style="16" customWidth="1"/>
    <col min="4872" max="4872" width="19.1640625" style="16" customWidth="1"/>
    <col min="4873" max="4873" width="16.1640625" style="16" customWidth="1"/>
    <col min="4874" max="4874" width="17.33203125" style="16" customWidth="1"/>
    <col min="4875" max="4875" width="16.1640625" style="16" bestFit="1" customWidth="1"/>
    <col min="4876" max="4876" width="16.6640625" style="16" bestFit="1" customWidth="1"/>
    <col min="4877" max="5124" width="9.1640625" style="16"/>
    <col min="5125" max="5125" width="8.83203125" style="16" customWidth="1"/>
    <col min="5126" max="5126" width="43.83203125" style="16" bestFit="1" customWidth="1"/>
    <col min="5127" max="5127" width="27.83203125" style="16" customWidth="1"/>
    <col min="5128" max="5128" width="19.1640625" style="16" customWidth="1"/>
    <col min="5129" max="5129" width="16.1640625" style="16" customWidth="1"/>
    <col min="5130" max="5130" width="17.33203125" style="16" customWidth="1"/>
    <col min="5131" max="5131" width="16.1640625" style="16" bestFit="1" customWidth="1"/>
    <col min="5132" max="5132" width="16.6640625" style="16" bestFit="1" customWidth="1"/>
    <col min="5133" max="5380" width="9.1640625" style="16"/>
    <col min="5381" max="5381" width="8.83203125" style="16" customWidth="1"/>
    <col min="5382" max="5382" width="43.83203125" style="16" bestFit="1" customWidth="1"/>
    <col min="5383" max="5383" width="27.83203125" style="16" customWidth="1"/>
    <col min="5384" max="5384" width="19.1640625" style="16" customWidth="1"/>
    <col min="5385" max="5385" width="16.1640625" style="16" customWidth="1"/>
    <col min="5386" max="5386" width="17.33203125" style="16" customWidth="1"/>
    <col min="5387" max="5387" width="16.1640625" style="16" bestFit="1" customWidth="1"/>
    <col min="5388" max="5388" width="16.6640625" style="16" bestFit="1" customWidth="1"/>
    <col min="5389" max="5636" width="9.1640625" style="16"/>
    <col min="5637" max="5637" width="8.83203125" style="16" customWidth="1"/>
    <col min="5638" max="5638" width="43.83203125" style="16" bestFit="1" customWidth="1"/>
    <col min="5639" max="5639" width="27.83203125" style="16" customWidth="1"/>
    <col min="5640" max="5640" width="19.1640625" style="16" customWidth="1"/>
    <col min="5641" max="5641" width="16.1640625" style="16" customWidth="1"/>
    <col min="5642" max="5642" width="17.33203125" style="16" customWidth="1"/>
    <col min="5643" max="5643" width="16.1640625" style="16" bestFit="1" customWidth="1"/>
    <col min="5644" max="5644" width="16.6640625" style="16" bestFit="1" customWidth="1"/>
    <col min="5645" max="5892" width="9.1640625" style="16"/>
    <col min="5893" max="5893" width="8.83203125" style="16" customWidth="1"/>
    <col min="5894" max="5894" width="43.83203125" style="16" bestFit="1" customWidth="1"/>
    <col min="5895" max="5895" width="27.83203125" style="16" customWidth="1"/>
    <col min="5896" max="5896" width="19.1640625" style="16" customWidth="1"/>
    <col min="5897" max="5897" width="16.1640625" style="16" customWidth="1"/>
    <col min="5898" max="5898" width="17.33203125" style="16" customWidth="1"/>
    <col min="5899" max="5899" width="16.1640625" style="16" bestFit="1" customWidth="1"/>
    <col min="5900" max="5900" width="16.6640625" style="16" bestFit="1" customWidth="1"/>
    <col min="5901" max="6148" width="9.1640625" style="16"/>
    <col min="6149" max="6149" width="8.83203125" style="16" customWidth="1"/>
    <col min="6150" max="6150" width="43.83203125" style="16" bestFit="1" customWidth="1"/>
    <col min="6151" max="6151" width="27.83203125" style="16" customWidth="1"/>
    <col min="6152" max="6152" width="19.1640625" style="16" customWidth="1"/>
    <col min="6153" max="6153" width="16.1640625" style="16" customWidth="1"/>
    <col min="6154" max="6154" width="17.33203125" style="16" customWidth="1"/>
    <col min="6155" max="6155" width="16.1640625" style="16" bestFit="1" customWidth="1"/>
    <col min="6156" max="6156" width="16.6640625" style="16" bestFit="1" customWidth="1"/>
    <col min="6157" max="6404" width="9.1640625" style="16"/>
    <col min="6405" max="6405" width="8.83203125" style="16" customWidth="1"/>
    <col min="6406" max="6406" width="43.83203125" style="16" bestFit="1" customWidth="1"/>
    <col min="6407" max="6407" width="27.83203125" style="16" customWidth="1"/>
    <col min="6408" max="6408" width="19.1640625" style="16" customWidth="1"/>
    <col min="6409" max="6409" width="16.1640625" style="16" customWidth="1"/>
    <col min="6410" max="6410" width="17.33203125" style="16" customWidth="1"/>
    <col min="6411" max="6411" width="16.1640625" style="16" bestFit="1" customWidth="1"/>
    <col min="6412" max="6412" width="16.6640625" style="16" bestFit="1" customWidth="1"/>
    <col min="6413" max="6660" width="9.1640625" style="16"/>
    <col min="6661" max="6661" width="8.83203125" style="16" customWidth="1"/>
    <col min="6662" max="6662" width="43.83203125" style="16" bestFit="1" customWidth="1"/>
    <col min="6663" max="6663" width="27.83203125" style="16" customWidth="1"/>
    <col min="6664" max="6664" width="19.1640625" style="16" customWidth="1"/>
    <col min="6665" max="6665" width="16.1640625" style="16" customWidth="1"/>
    <col min="6666" max="6666" width="17.33203125" style="16" customWidth="1"/>
    <col min="6667" max="6667" width="16.1640625" style="16" bestFit="1" customWidth="1"/>
    <col min="6668" max="6668" width="16.6640625" style="16" bestFit="1" customWidth="1"/>
    <col min="6669" max="6916" width="9.1640625" style="16"/>
    <col min="6917" max="6917" width="8.83203125" style="16" customWidth="1"/>
    <col min="6918" max="6918" width="43.83203125" style="16" bestFit="1" customWidth="1"/>
    <col min="6919" max="6919" width="27.83203125" style="16" customWidth="1"/>
    <col min="6920" max="6920" width="19.1640625" style="16" customWidth="1"/>
    <col min="6921" max="6921" width="16.1640625" style="16" customWidth="1"/>
    <col min="6922" max="6922" width="17.33203125" style="16" customWidth="1"/>
    <col min="6923" max="6923" width="16.1640625" style="16" bestFit="1" customWidth="1"/>
    <col min="6924" max="6924" width="16.6640625" style="16" bestFit="1" customWidth="1"/>
    <col min="6925" max="7172" width="9.1640625" style="16"/>
    <col min="7173" max="7173" width="8.83203125" style="16" customWidth="1"/>
    <col min="7174" max="7174" width="43.83203125" style="16" bestFit="1" customWidth="1"/>
    <col min="7175" max="7175" width="27.83203125" style="16" customWidth="1"/>
    <col min="7176" max="7176" width="19.1640625" style="16" customWidth="1"/>
    <col min="7177" max="7177" width="16.1640625" style="16" customWidth="1"/>
    <col min="7178" max="7178" width="17.33203125" style="16" customWidth="1"/>
    <col min="7179" max="7179" width="16.1640625" style="16" bestFit="1" customWidth="1"/>
    <col min="7180" max="7180" width="16.6640625" style="16" bestFit="1" customWidth="1"/>
    <col min="7181" max="7428" width="9.1640625" style="16"/>
    <col min="7429" max="7429" width="8.83203125" style="16" customWidth="1"/>
    <col min="7430" max="7430" width="43.83203125" style="16" bestFit="1" customWidth="1"/>
    <col min="7431" max="7431" width="27.83203125" style="16" customWidth="1"/>
    <col min="7432" max="7432" width="19.1640625" style="16" customWidth="1"/>
    <col min="7433" max="7433" width="16.1640625" style="16" customWidth="1"/>
    <col min="7434" max="7434" width="17.33203125" style="16" customWidth="1"/>
    <col min="7435" max="7435" width="16.1640625" style="16" bestFit="1" customWidth="1"/>
    <col min="7436" max="7436" width="16.6640625" style="16" bestFit="1" customWidth="1"/>
    <col min="7437" max="7684" width="9.1640625" style="16"/>
    <col min="7685" max="7685" width="8.83203125" style="16" customWidth="1"/>
    <col min="7686" max="7686" width="43.83203125" style="16" bestFit="1" customWidth="1"/>
    <col min="7687" max="7687" width="27.83203125" style="16" customWidth="1"/>
    <col min="7688" max="7688" width="19.1640625" style="16" customWidth="1"/>
    <col min="7689" max="7689" width="16.1640625" style="16" customWidth="1"/>
    <col min="7690" max="7690" width="17.33203125" style="16" customWidth="1"/>
    <col min="7691" max="7691" width="16.1640625" style="16" bestFit="1" customWidth="1"/>
    <col min="7692" max="7692" width="16.6640625" style="16" bestFit="1" customWidth="1"/>
    <col min="7693" max="7940" width="9.1640625" style="16"/>
    <col min="7941" max="7941" width="8.83203125" style="16" customWidth="1"/>
    <col min="7942" max="7942" width="43.83203125" style="16" bestFit="1" customWidth="1"/>
    <col min="7943" max="7943" width="27.83203125" style="16" customWidth="1"/>
    <col min="7944" max="7944" width="19.1640625" style="16" customWidth="1"/>
    <col min="7945" max="7945" width="16.1640625" style="16" customWidth="1"/>
    <col min="7946" max="7946" width="17.33203125" style="16" customWidth="1"/>
    <col min="7947" max="7947" width="16.1640625" style="16" bestFit="1" customWidth="1"/>
    <col min="7948" max="7948" width="16.6640625" style="16" bestFit="1" customWidth="1"/>
    <col min="7949" max="8196" width="9.1640625" style="16"/>
    <col min="8197" max="8197" width="8.83203125" style="16" customWidth="1"/>
    <col min="8198" max="8198" width="43.83203125" style="16" bestFit="1" customWidth="1"/>
    <col min="8199" max="8199" width="27.83203125" style="16" customWidth="1"/>
    <col min="8200" max="8200" width="19.1640625" style="16" customWidth="1"/>
    <col min="8201" max="8201" width="16.1640625" style="16" customWidth="1"/>
    <col min="8202" max="8202" width="17.33203125" style="16" customWidth="1"/>
    <col min="8203" max="8203" width="16.1640625" style="16" bestFit="1" customWidth="1"/>
    <col min="8204" max="8204" width="16.6640625" style="16" bestFit="1" customWidth="1"/>
    <col min="8205" max="8452" width="9.1640625" style="16"/>
    <col min="8453" max="8453" width="8.83203125" style="16" customWidth="1"/>
    <col min="8454" max="8454" width="43.83203125" style="16" bestFit="1" customWidth="1"/>
    <col min="8455" max="8455" width="27.83203125" style="16" customWidth="1"/>
    <col min="8456" max="8456" width="19.1640625" style="16" customWidth="1"/>
    <col min="8457" max="8457" width="16.1640625" style="16" customWidth="1"/>
    <col min="8458" max="8458" width="17.33203125" style="16" customWidth="1"/>
    <col min="8459" max="8459" width="16.1640625" style="16" bestFit="1" customWidth="1"/>
    <col min="8460" max="8460" width="16.6640625" style="16" bestFit="1" customWidth="1"/>
    <col min="8461" max="8708" width="9.1640625" style="16"/>
    <col min="8709" max="8709" width="8.83203125" style="16" customWidth="1"/>
    <col min="8710" max="8710" width="43.83203125" style="16" bestFit="1" customWidth="1"/>
    <col min="8711" max="8711" width="27.83203125" style="16" customWidth="1"/>
    <col min="8712" max="8712" width="19.1640625" style="16" customWidth="1"/>
    <col min="8713" max="8713" width="16.1640625" style="16" customWidth="1"/>
    <col min="8714" max="8714" width="17.33203125" style="16" customWidth="1"/>
    <col min="8715" max="8715" width="16.1640625" style="16" bestFit="1" customWidth="1"/>
    <col min="8716" max="8716" width="16.6640625" style="16" bestFit="1" customWidth="1"/>
    <col min="8717" max="8964" width="9.1640625" style="16"/>
    <col min="8965" max="8965" width="8.83203125" style="16" customWidth="1"/>
    <col min="8966" max="8966" width="43.83203125" style="16" bestFit="1" customWidth="1"/>
    <col min="8967" max="8967" width="27.83203125" style="16" customWidth="1"/>
    <col min="8968" max="8968" width="19.1640625" style="16" customWidth="1"/>
    <col min="8969" max="8969" width="16.1640625" style="16" customWidth="1"/>
    <col min="8970" max="8970" width="17.33203125" style="16" customWidth="1"/>
    <col min="8971" max="8971" width="16.1640625" style="16" bestFit="1" customWidth="1"/>
    <col min="8972" max="8972" width="16.6640625" style="16" bestFit="1" customWidth="1"/>
    <col min="8973" max="9220" width="9.1640625" style="16"/>
    <col min="9221" max="9221" width="8.83203125" style="16" customWidth="1"/>
    <col min="9222" max="9222" width="43.83203125" style="16" bestFit="1" customWidth="1"/>
    <col min="9223" max="9223" width="27.83203125" style="16" customWidth="1"/>
    <col min="9224" max="9224" width="19.1640625" style="16" customWidth="1"/>
    <col min="9225" max="9225" width="16.1640625" style="16" customWidth="1"/>
    <col min="9226" max="9226" width="17.33203125" style="16" customWidth="1"/>
    <col min="9227" max="9227" width="16.1640625" style="16" bestFit="1" customWidth="1"/>
    <col min="9228" max="9228" width="16.6640625" style="16" bestFit="1" customWidth="1"/>
    <col min="9229" max="9476" width="9.1640625" style="16"/>
    <col min="9477" max="9477" width="8.83203125" style="16" customWidth="1"/>
    <col min="9478" max="9478" width="43.83203125" style="16" bestFit="1" customWidth="1"/>
    <col min="9479" max="9479" width="27.83203125" style="16" customWidth="1"/>
    <col min="9480" max="9480" width="19.1640625" style="16" customWidth="1"/>
    <col min="9481" max="9481" width="16.1640625" style="16" customWidth="1"/>
    <col min="9482" max="9482" width="17.33203125" style="16" customWidth="1"/>
    <col min="9483" max="9483" width="16.1640625" style="16" bestFit="1" customWidth="1"/>
    <col min="9484" max="9484" width="16.6640625" style="16" bestFit="1" customWidth="1"/>
    <col min="9485" max="9732" width="9.1640625" style="16"/>
    <col min="9733" max="9733" width="8.83203125" style="16" customWidth="1"/>
    <col min="9734" max="9734" width="43.83203125" style="16" bestFit="1" customWidth="1"/>
    <col min="9735" max="9735" width="27.83203125" style="16" customWidth="1"/>
    <col min="9736" max="9736" width="19.1640625" style="16" customWidth="1"/>
    <col min="9737" max="9737" width="16.1640625" style="16" customWidth="1"/>
    <col min="9738" max="9738" width="17.33203125" style="16" customWidth="1"/>
    <col min="9739" max="9739" width="16.1640625" style="16" bestFit="1" customWidth="1"/>
    <col min="9740" max="9740" width="16.6640625" style="16" bestFit="1" customWidth="1"/>
    <col min="9741" max="9988" width="9.1640625" style="16"/>
    <col min="9989" max="9989" width="8.83203125" style="16" customWidth="1"/>
    <col min="9990" max="9990" width="43.83203125" style="16" bestFit="1" customWidth="1"/>
    <col min="9991" max="9991" width="27.83203125" style="16" customWidth="1"/>
    <col min="9992" max="9992" width="19.1640625" style="16" customWidth="1"/>
    <col min="9993" max="9993" width="16.1640625" style="16" customWidth="1"/>
    <col min="9994" max="9994" width="17.33203125" style="16" customWidth="1"/>
    <col min="9995" max="9995" width="16.1640625" style="16" bestFit="1" customWidth="1"/>
    <col min="9996" max="9996" width="16.6640625" style="16" bestFit="1" customWidth="1"/>
    <col min="9997" max="10244" width="9.1640625" style="16"/>
    <col min="10245" max="10245" width="8.83203125" style="16" customWidth="1"/>
    <col min="10246" max="10246" width="43.83203125" style="16" bestFit="1" customWidth="1"/>
    <col min="10247" max="10247" width="27.83203125" style="16" customWidth="1"/>
    <col min="10248" max="10248" width="19.1640625" style="16" customWidth="1"/>
    <col min="10249" max="10249" width="16.1640625" style="16" customWidth="1"/>
    <col min="10250" max="10250" width="17.33203125" style="16" customWidth="1"/>
    <col min="10251" max="10251" width="16.1640625" style="16" bestFit="1" customWidth="1"/>
    <col min="10252" max="10252" width="16.6640625" style="16" bestFit="1" customWidth="1"/>
    <col min="10253" max="10500" width="9.1640625" style="16"/>
    <col min="10501" max="10501" width="8.83203125" style="16" customWidth="1"/>
    <col min="10502" max="10502" width="43.83203125" style="16" bestFit="1" customWidth="1"/>
    <col min="10503" max="10503" width="27.83203125" style="16" customWidth="1"/>
    <col min="10504" max="10504" width="19.1640625" style="16" customWidth="1"/>
    <col min="10505" max="10505" width="16.1640625" style="16" customWidth="1"/>
    <col min="10506" max="10506" width="17.33203125" style="16" customWidth="1"/>
    <col min="10507" max="10507" width="16.1640625" style="16" bestFit="1" customWidth="1"/>
    <col min="10508" max="10508" width="16.6640625" style="16" bestFit="1" customWidth="1"/>
    <col min="10509" max="10756" width="9.1640625" style="16"/>
    <col min="10757" max="10757" width="8.83203125" style="16" customWidth="1"/>
    <col min="10758" max="10758" width="43.83203125" style="16" bestFit="1" customWidth="1"/>
    <col min="10759" max="10759" width="27.83203125" style="16" customWidth="1"/>
    <col min="10760" max="10760" width="19.1640625" style="16" customWidth="1"/>
    <col min="10761" max="10761" width="16.1640625" style="16" customWidth="1"/>
    <col min="10762" max="10762" width="17.33203125" style="16" customWidth="1"/>
    <col min="10763" max="10763" width="16.1640625" style="16" bestFit="1" customWidth="1"/>
    <col min="10764" max="10764" width="16.6640625" style="16" bestFit="1" customWidth="1"/>
    <col min="10765" max="11012" width="9.1640625" style="16"/>
    <col min="11013" max="11013" width="8.83203125" style="16" customWidth="1"/>
    <col min="11014" max="11014" width="43.83203125" style="16" bestFit="1" customWidth="1"/>
    <col min="11015" max="11015" width="27.83203125" style="16" customWidth="1"/>
    <col min="11016" max="11016" width="19.1640625" style="16" customWidth="1"/>
    <col min="11017" max="11017" width="16.1640625" style="16" customWidth="1"/>
    <col min="11018" max="11018" width="17.33203125" style="16" customWidth="1"/>
    <col min="11019" max="11019" width="16.1640625" style="16" bestFit="1" customWidth="1"/>
    <col min="11020" max="11020" width="16.6640625" style="16" bestFit="1" customWidth="1"/>
    <col min="11021" max="11268" width="9.1640625" style="16"/>
    <col min="11269" max="11269" width="8.83203125" style="16" customWidth="1"/>
    <col min="11270" max="11270" width="43.83203125" style="16" bestFit="1" customWidth="1"/>
    <col min="11271" max="11271" width="27.83203125" style="16" customWidth="1"/>
    <col min="11272" max="11272" width="19.1640625" style="16" customWidth="1"/>
    <col min="11273" max="11273" width="16.1640625" style="16" customWidth="1"/>
    <col min="11274" max="11274" width="17.33203125" style="16" customWidth="1"/>
    <col min="11275" max="11275" width="16.1640625" style="16" bestFit="1" customWidth="1"/>
    <col min="11276" max="11276" width="16.6640625" style="16" bestFit="1" customWidth="1"/>
    <col min="11277" max="11524" width="9.1640625" style="16"/>
    <col min="11525" max="11525" width="8.83203125" style="16" customWidth="1"/>
    <col min="11526" max="11526" width="43.83203125" style="16" bestFit="1" customWidth="1"/>
    <col min="11527" max="11527" width="27.83203125" style="16" customWidth="1"/>
    <col min="11528" max="11528" width="19.1640625" style="16" customWidth="1"/>
    <col min="11529" max="11529" width="16.1640625" style="16" customWidth="1"/>
    <col min="11530" max="11530" width="17.33203125" style="16" customWidth="1"/>
    <col min="11531" max="11531" width="16.1640625" style="16" bestFit="1" customWidth="1"/>
    <col min="11532" max="11532" width="16.6640625" style="16" bestFit="1" customWidth="1"/>
    <col min="11533" max="11780" width="9.1640625" style="16"/>
    <col min="11781" max="11781" width="8.83203125" style="16" customWidth="1"/>
    <col min="11782" max="11782" width="43.83203125" style="16" bestFit="1" customWidth="1"/>
    <col min="11783" max="11783" width="27.83203125" style="16" customWidth="1"/>
    <col min="11784" max="11784" width="19.1640625" style="16" customWidth="1"/>
    <col min="11785" max="11785" width="16.1640625" style="16" customWidth="1"/>
    <col min="11786" max="11786" width="17.33203125" style="16" customWidth="1"/>
    <col min="11787" max="11787" width="16.1640625" style="16" bestFit="1" customWidth="1"/>
    <col min="11788" max="11788" width="16.6640625" style="16" bestFit="1" customWidth="1"/>
    <col min="11789" max="12036" width="9.1640625" style="16"/>
    <col min="12037" max="12037" width="8.83203125" style="16" customWidth="1"/>
    <col min="12038" max="12038" width="43.83203125" style="16" bestFit="1" customWidth="1"/>
    <col min="12039" max="12039" width="27.83203125" style="16" customWidth="1"/>
    <col min="12040" max="12040" width="19.1640625" style="16" customWidth="1"/>
    <col min="12041" max="12041" width="16.1640625" style="16" customWidth="1"/>
    <col min="12042" max="12042" width="17.33203125" style="16" customWidth="1"/>
    <col min="12043" max="12043" width="16.1640625" style="16" bestFit="1" customWidth="1"/>
    <col min="12044" max="12044" width="16.6640625" style="16" bestFit="1" customWidth="1"/>
    <col min="12045" max="12292" width="9.1640625" style="16"/>
    <col min="12293" max="12293" width="8.83203125" style="16" customWidth="1"/>
    <col min="12294" max="12294" width="43.83203125" style="16" bestFit="1" customWidth="1"/>
    <col min="12295" max="12295" width="27.83203125" style="16" customWidth="1"/>
    <col min="12296" max="12296" width="19.1640625" style="16" customWidth="1"/>
    <col min="12297" max="12297" width="16.1640625" style="16" customWidth="1"/>
    <col min="12298" max="12298" width="17.33203125" style="16" customWidth="1"/>
    <col min="12299" max="12299" width="16.1640625" style="16" bestFit="1" customWidth="1"/>
    <col min="12300" max="12300" width="16.6640625" style="16" bestFit="1" customWidth="1"/>
    <col min="12301" max="12548" width="9.1640625" style="16"/>
    <col min="12549" max="12549" width="8.83203125" style="16" customWidth="1"/>
    <col min="12550" max="12550" width="43.83203125" style="16" bestFit="1" customWidth="1"/>
    <col min="12551" max="12551" width="27.83203125" style="16" customWidth="1"/>
    <col min="12552" max="12552" width="19.1640625" style="16" customWidth="1"/>
    <col min="12553" max="12553" width="16.1640625" style="16" customWidth="1"/>
    <col min="12554" max="12554" width="17.33203125" style="16" customWidth="1"/>
    <col min="12555" max="12555" width="16.1640625" style="16" bestFit="1" customWidth="1"/>
    <col min="12556" max="12556" width="16.6640625" style="16" bestFit="1" customWidth="1"/>
    <col min="12557" max="12804" width="9.1640625" style="16"/>
    <col min="12805" max="12805" width="8.83203125" style="16" customWidth="1"/>
    <col min="12806" max="12806" width="43.83203125" style="16" bestFit="1" customWidth="1"/>
    <col min="12807" max="12807" width="27.83203125" style="16" customWidth="1"/>
    <col min="12808" max="12808" width="19.1640625" style="16" customWidth="1"/>
    <col min="12809" max="12809" width="16.1640625" style="16" customWidth="1"/>
    <col min="12810" max="12810" width="17.33203125" style="16" customWidth="1"/>
    <col min="12811" max="12811" width="16.1640625" style="16" bestFit="1" customWidth="1"/>
    <col min="12812" max="12812" width="16.6640625" style="16" bestFit="1" customWidth="1"/>
    <col min="12813" max="13060" width="9.1640625" style="16"/>
    <col min="13061" max="13061" width="8.83203125" style="16" customWidth="1"/>
    <col min="13062" max="13062" width="43.83203125" style="16" bestFit="1" customWidth="1"/>
    <col min="13063" max="13063" width="27.83203125" style="16" customWidth="1"/>
    <col min="13064" max="13064" width="19.1640625" style="16" customWidth="1"/>
    <col min="13065" max="13065" width="16.1640625" style="16" customWidth="1"/>
    <col min="13066" max="13066" width="17.33203125" style="16" customWidth="1"/>
    <col min="13067" max="13067" width="16.1640625" style="16" bestFit="1" customWidth="1"/>
    <col min="13068" max="13068" width="16.6640625" style="16" bestFit="1" customWidth="1"/>
    <col min="13069" max="13316" width="9.1640625" style="16"/>
    <col min="13317" max="13317" width="8.83203125" style="16" customWidth="1"/>
    <col min="13318" max="13318" width="43.83203125" style="16" bestFit="1" customWidth="1"/>
    <col min="13319" max="13319" width="27.83203125" style="16" customWidth="1"/>
    <col min="13320" max="13320" width="19.1640625" style="16" customWidth="1"/>
    <col min="13321" max="13321" width="16.1640625" style="16" customWidth="1"/>
    <col min="13322" max="13322" width="17.33203125" style="16" customWidth="1"/>
    <col min="13323" max="13323" width="16.1640625" style="16" bestFit="1" customWidth="1"/>
    <col min="13324" max="13324" width="16.6640625" style="16" bestFit="1" customWidth="1"/>
    <col min="13325" max="13572" width="9.1640625" style="16"/>
    <col min="13573" max="13573" width="8.83203125" style="16" customWidth="1"/>
    <col min="13574" max="13574" width="43.83203125" style="16" bestFit="1" customWidth="1"/>
    <col min="13575" max="13575" width="27.83203125" style="16" customWidth="1"/>
    <col min="13576" max="13576" width="19.1640625" style="16" customWidth="1"/>
    <col min="13577" max="13577" width="16.1640625" style="16" customWidth="1"/>
    <col min="13578" max="13578" width="17.33203125" style="16" customWidth="1"/>
    <col min="13579" max="13579" width="16.1640625" style="16" bestFit="1" customWidth="1"/>
    <col min="13580" max="13580" width="16.6640625" style="16" bestFit="1" customWidth="1"/>
    <col min="13581" max="13828" width="9.1640625" style="16"/>
    <col min="13829" max="13829" width="8.83203125" style="16" customWidth="1"/>
    <col min="13830" max="13830" width="43.83203125" style="16" bestFit="1" customWidth="1"/>
    <col min="13831" max="13831" width="27.83203125" style="16" customWidth="1"/>
    <col min="13832" max="13832" width="19.1640625" style="16" customWidth="1"/>
    <col min="13833" max="13833" width="16.1640625" style="16" customWidth="1"/>
    <col min="13834" max="13834" width="17.33203125" style="16" customWidth="1"/>
    <col min="13835" max="13835" width="16.1640625" style="16" bestFit="1" customWidth="1"/>
    <col min="13836" max="13836" width="16.6640625" style="16" bestFit="1" customWidth="1"/>
    <col min="13837" max="14084" width="9.1640625" style="16"/>
    <col min="14085" max="14085" width="8.83203125" style="16" customWidth="1"/>
    <col min="14086" max="14086" width="43.83203125" style="16" bestFit="1" customWidth="1"/>
    <col min="14087" max="14087" width="27.83203125" style="16" customWidth="1"/>
    <col min="14088" max="14088" width="19.1640625" style="16" customWidth="1"/>
    <col min="14089" max="14089" width="16.1640625" style="16" customWidth="1"/>
    <col min="14090" max="14090" width="17.33203125" style="16" customWidth="1"/>
    <col min="14091" max="14091" width="16.1640625" style="16" bestFit="1" customWidth="1"/>
    <col min="14092" max="14092" width="16.6640625" style="16" bestFit="1" customWidth="1"/>
    <col min="14093" max="14340" width="9.1640625" style="16"/>
    <col min="14341" max="14341" width="8.83203125" style="16" customWidth="1"/>
    <col min="14342" max="14342" width="43.83203125" style="16" bestFit="1" customWidth="1"/>
    <col min="14343" max="14343" width="27.83203125" style="16" customWidth="1"/>
    <col min="14344" max="14344" width="19.1640625" style="16" customWidth="1"/>
    <col min="14345" max="14345" width="16.1640625" style="16" customWidth="1"/>
    <col min="14346" max="14346" width="17.33203125" style="16" customWidth="1"/>
    <col min="14347" max="14347" width="16.1640625" style="16" bestFit="1" customWidth="1"/>
    <col min="14348" max="14348" width="16.6640625" style="16" bestFit="1" customWidth="1"/>
    <col min="14349" max="14596" width="9.1640625" style="16"/>
    <col min="14597" max="14597" width="8.83203125" style="16" customWidth="1"/>
    <col min="14598" max="14598" width="43.83203125" style="16" bestFit="1" customWidth="1"/>
    <col min="14599" max="14599" width="27.83203125" style="16" customWidth="1"/>
    <col min="14600" max="14600" width="19.1640625" style="16" customWidth="1"/>
    <col min="14601" max="14601" width="16.1640625" style="16" customWidth="1"/>
    <col min="14602" max="14602" width="17.33203125" style="16" customWidth="1"/>
    <col min="14603" max="14603" width="16.1640625" style="16" bestFit="1" customWidth="1"/>
    <col min="14604" max="14604" width="16.6640625" style="16" bestFit="1" customWidth="1"/>
    <col min="14605" max="14852" width="9.1640625" style="16"/>
    <col min="14853" max="14853" width="8.83203125" style="16" customWidth="1"/>
    <col min="14854" max="14854" width="43.83203125" style="16" bestFit="1" customWidth="1"/>
    <col min="14855" max="14855" width="27.83203125" style="16" customWidth="1"/>
    <col min="14856" max="14856" width="19.1640625" style="16" customWidth="1"/>
    <col min="14857" max="14857" width="16.1640625" style="16" customWidth="1"/>
    <col min="14858" max="14858" width="17.33203125" style="16" customWidth="1"/>
    <col min="14859" max="14859" width="16.1640625" style="16" bestFit="1" customWidth="1"/>
    <col min="14860" max="14860" width="16.6640625" style="16" bestFit="1" customWidth="1"/>
    <col min="14861" max="15108" width="9.1640625" style="16"/>
    <col min="15109" max="15109" width="8.83203125" style="16" customWidth="1"/>
    <col min="15110" max="15110" width="43.83203125" style="16" bestFit="1" customWidth="1"/>
    <col min="15111" max="15111" width="27.83203125" style="16" customWidth="1"/>
    <col min="15112" max="15112" width="19.1640625" style="16" customWidth="1"/>
    <col min="15113" max="15113" width="16.1640625" style="16" customWidth="1"/>
    <col min="15114" max="15114" width="17.33203125" style="16" customWidth="1"/>
    <col min="15115" max="15115" width="16.1640625" style="16" bestFit="1" customWidth="1"/>
    <col min="15116" max="15116" width="16.6640625" style="16" bestFit="1" customWidth="1"/>
    <col min="15117" max="15364" width="9.1640625" style="16"/>
    <col min="15365" max="15365" width="8.83203125" style="16" customWidth="1"/>
    <col min="15366" max="15366" width="43.83203125" style="16" bestFit="1" customWidth="1"/>
    <col min="15367" max="15367" width="27.83203125" style="16" customWidth="1"/>
    <col min="15368" max="15368" width="19.1640625" style="16" customWidth="1"/>
    <col min="15369" max="15369" width="16.1640625" style="16" customWidth="1"/>
    <col min="15370" max="15370" width="17.33203125" style="16" customWidth="1"/>
    <col min="15371" max="15371" width="16.1640625" style="16" bestFit="1" customWidth="1"/>
    <col min="15372" max="15372" width="16.6640625" style="16" bestFit="1" customWidth="1"/>
    <col min="15373" max="15620" width="9.1640625" style="16"/>
    <col min="15621" max="15621" width="8.83203125" style="16" customWidth="1"/>
    <col min="15622" max="15622" width="43.83203125" style="16" bestFit="1" customWidth="1"/>
    <col min="15623" max="15623" width="27.83203125" style="16" customWidth="1"/>
    <col min="15624" max="15624" width="19.1640625" style="16" customWidth="1"/>
    <col min="15625" max="15625" width="16.1640625" style="16" customWidth="1"/>
    <col min="15626" max="15626" width="17.33203125" style="16" customWidth="1"/>
    <col min="15627" max="15627" width="16.1640625" style="16" bestFit="1" customWidth="1"/>
    <col min="15628" max="15628" width="16.6640625" style="16" bestFit="1" customWidth="1"/>
    <col min="15629" max="15876" width="9.1640625" style="16"/>
    <col min="15877" max="15877" width="8.83203125" style="16" customWidth="1"/>
    <col min="15878" max="15878" width="43.83203125" style="16" bestFit="1" customWidth="1"/>
    <col min="15879" max="15879" width="27.83203125" style="16" customWidth="1"/>
    <col min="15880" max="15880" width="19.1640625" style="16" customWidth="1"/>
    <col min="15881" max="15881" width="16.1640625" style="16" customWidth="1"/>
    <col min="15882" max="15882" width="17.33203125" style="16" customWidth="1"/>
    <col min="15883" max="15883" width="16.1640625" style="16" bestFit="1" customWidth="1"/>
    <col min="15884" max="15884" width="16.6640625" style="16" bestFit="1" customWidth="1"/>
    <col min="15885" max="16132" width="9.1640625" style="16"/>
    <col min="16133" max="16133" width="8.83203125" style="16" customWidth="1"/>
    <col min="16134" max="16134" width="43.83203125" style="16" bestFit="1" customWidth="1"/>
    <col min="16135" max="16135" width="27.83203125" style="16" customWidth="1"/>
    <col min="16136" max="16136" width="19.1640625" style="16" customWidth="1"/>
    <col min="16137" max="16137" width="16.1640625" style="16" customWidth="1"/>
    <col min="16138" max="16138" width="17.33203125" style="16" customWidth="1"/>
    <col min="16139" max="16139" width="16.1640625" style="16" bestFit="1" customWidth="1"/>
    <col min="16140" max="16140" width="16.6640625" style="16" bestFit="1" customWidth="1"/>
    <col min="16141" max="16384" width="9.1640625" style="16"/>
  </cols>
  <sheetData>
    <row r="1" spans="1:18" x14ac:dyDescent="0.2">
      <c r="A1" s="15" t="s">
        <v>154</v>
      </c>
    </row>
    <row r="2" spans="1:18" x14ac:dyDescent="0.2">
      <c r="A2" s="37" t="s">
        <v>61</v>
      </c>
      <c r="B2" s="42"/>
    </row>
    <row r="3" spans="1:18" x14ac:dyDescent="0.2">
      <c r="A3" s="15" t="s">
        <v>14</v>
      </c>
      <c r="D3" s="29"/>
      <c r="E3" s="29"/>
      <c r="F3" s="29"/>
      <c r="G3" s="29"/>
    </row>
    <row r="5" spans="1:18" x14ac:dyDescent="0.2">
      <c r="C5" s="50" t="s">
        <v>62</v>
      </c>
      <c r="D5" s="50" t="s">
        <v>64</v>
      </c>
      <c r="E5" s="50" t="s">
        <v>66</v>
      </c>
      <c r="F5" s="50" t="s">
        <v>108</v>
      </c>
      <c r="G5" s="50" t="s">
        <v>102</v>
      </c>
      <c r="H5" s="50" t="s">
        <v>68</v>
      </c>
      <c r="I5" s="50" t="s">
        <v>69</v>
      </c>
      <c r="J5" s="50" t="s">
        <v>90</v>
      </c>
      <c r="K5" s="50" t="s">
        <v>162</v>
      </c>
    </row>
    <row r="6" spans="1:18" ht="38.25" x14ac:dyDescent="0.2">
      <c r="B6" s="8"/>
      <c r="C6" s="10" t="s">
        <v>74</v>
      </c>
      <c r="D6" s="10" t="s">
        <v>65</v>
      </c>
      <c r="E6" s="10" t="s">
        <v>67</v>
      </c>
      <c r="F6" s="10" t="s">
        <v>161</v>
      </c>
      <c r="G6" s="54" t="s">
        <v>103</v>
      </c>
      <c r="H6" s="10" t="s">
        <v>61</v>
      </c>
      <c r="I6" s="10" t="s">
        <v>75</v>
      </c>
      <c r="J6" s="54" t="s">
        <v>91</v>
      </c>
      <c r="K6" s="54" t="s">
        <v>163</v>
      </c>
      <c r="L6" s="50" t="s">
        <v>15</v>
      </c>
    </row>
    <row r="8" spans="1:18" ht="13.5" thickBot="1" x14ac:dyDescent="0.25">
      <c r="B8" s="57" t="s">
        <v>37</v>
      </c>
      <c r="C8" s="36">
        <f>'#2-FY10-FY22 Expenditures'!S10</f>
        <v>23610</v>
      </c>
      <c r="D8" s="36">
        <f>'#2-FY10-FY22 Expenditures'!S11</f>
        <v>402676</v>
      </c>
      <c r="E8" s="36">
        <f>'#2-FY10-FY22 Expenditures'!S12</f>
        <v>24000</v>
      </c>
      <c r="F8" s="36">
        <f>'#2-FY10-FY22 Expenditures'!S13</f>
        <v>118041</v>
      </c>
      <c r="G8" s="36">
        <f>'#2-FY10-FY22 Expenditures'!S15</f>
        <v>30966</v>
      </c>
      <c r="H8" s="36">
        <f>'#2-FY10-FY22 Expenditures'!S16</f>
        <v>303751</v>
      </c>
      <c r="I8" s="36">
        <f>'#2-FY10-FY22 Expenditures'!S17</f>
        <v>151000</v>
      </c>
      <c r="J8" s="36">
        <f>'#2-FY10-FY22 Expenditures'!S18</f>
        <v>1742</v>
      </c>
      <c r="K8" s="36">
        <f>'#2-FY10-FY22 Expenditures'!S19</f>
        <v>10000</v>
      </c>
      <c r="L8" s="36">
        <f>SUM(C8:K8)</f>
        <v>1065786</v>
      </c>
    </row>
    <row r="9" spans="1:18" s="17" customFormat="1" ht="13.5" thickTop="1" x14ac:dyDescent="0.2">
      <c r="B9" s="8"/>
      <c r="C9" s="72"/>
      <c r="D9" s="72"/>
      <c r="E9" s="72"/>
      <c r="F9" s="72"/>
      <c r="G9" s="72"/>
      <c r="H9" s="72"/>
      <c r="I9" s="72"/>
      <c r="J9" s="72"/>
      <c r="K9" s="72"/>
      <c r="L9" s="72"/>
      <c r="M9" s="29"/>
      <c r="N9" s="29"/>
      <c r="O9" s="29"/>
      <c r="P9" s="29"/>
      <c r="Q9" s="29"/>
      <c r="R9" s="29"/>
    </row>
    <row r="10" spans="1:18" x14ac:dyDescent="0.2">
      <c r="A10" s="26" t="s">
        <v>110</v>
      </c>
      <c r="B10" s="26" t="s">
        <v>76</v>
      </c>
      <c r="D10" s="28">
        <v>1840</v>
      </c>
      <c r="F10" s="28">
        <v>4600</v>
      </c>
      <c r="G10" s="28">
        <v>9000</v>
      </c>
      <c r="L10" s="28">
        <f>SUM(C10:K10)</f>
        <v>15440</v>
      </c>
    </row>
    <row r="11" spans="1:18" x14ac:dyDescent="0.2">
      <c r="A11" s="26" t="s">
        <v>111</v>
      </c>
      <c r="B11" s="26" t="s">
        <v>77</v>
      </c>
      <c r="C11" s="28">
        <v>5771.62</v>
      </c>
      <c r="H11" s="28">
        <v>25075</v>
      </c>
      <c r="L11" s="28">
        <f t="shared" ref="L11:L53" si="0">SUM(C11:K11)</f>
        <v>30846.62</v>
      </c>
    </row>
    <row r="12" spans="1:18" x14ac:dyDescent="0.2">
      <c r="A12" s="26" t="s">
        <v>112</v>
      </c>
      <c r="B12" s="26" t="s">
        <v>48</v>
      </c>
      <c r="C12" s="28">
        <v>140.75</v>
      </c>
      <c r="D12" s="28">
        <v>45978.79</v>
      </c>
      <c r="E12" s="28">
        <v>4737</v>
      </c>
      <c r="F12" s="28">
        <v>30537.9</v>
      </c>
      <c r="G12" s="28">
        <v>2476.5</v>
      </c>
      <c r="H12" s="28">
        <v>1988</v>
      </c>
      <c r="I12" s="28">
        <v>23539.850000000002</v>
      </c>
      <c r="L12" s="28">
        <f t="shared" si="0"/>
        <v>109398.79000000001</v>
      </c>
    </row>
    <row r="13" spans="1:18" x14ac:dyDescent="0.2">
      <c r="A13" s="26" t="s">
        <v>113</v>
      </c>
      <c r="B13" s="26" t="s">
        <v>18</v>
      </c>
      <c r="C13" s="28">
        <v>519.62</v>
      </c>
      <c r="D13" s="28">
        <v>6456.37</v>
      </c>
      <c r="E13" s="28">
        <v>615.95000000000005</v>
      </c>
      <c r="F13" s="28">
        <v>861.08</v>
      </c>
      <c r="L13" s="28">
        <f t="shared" si="0"/>
        <v>8453.02</v>
      </c>
    </row>
    <row r="14" spans="1:18" x14ac:dyDescent="0.2">
      <c r="A14" s="26" t="s">
        <v>114</v>
      </c>
      <c r="B14" s="26" t="s">
        <v>20</v>
      </c>
      <c r="D14" s="28">
        <v>14777.75</v>
      </c>
      <c r="E14" s="28">
        <v>468.34000000000003</v>
      </c>
      <c r="G14" s="28">
        <v>1806.8</v>
      </c>
      <c r="H14" s="28">
        <v>30405.54</v>
      </c>
      <c r="I14" s="28">
        <v>5108.75</v>
      </c>
      <c r="L14" s="28">
        <f t="shared" si="0"/>
        <v>52567.18</v>
      </c>
    </row>
    <row r="15" spans="1:18" x14ac:dyDescent="0.2">
      <c r="A15" s="26" t="s">
        <v>115</v>
      </c>
      <c r="B15" s="26" t="s">
        <v>78</v>
      </c>
      <c r="D15" s="28">
        <v>2547.7800000000002</v>
      </c>
      <c r="H15" s="28">
        <v>535</v>
      </c>
      <c r="L15" s="28">
        <f t="shared" si="0"/>
        <v>3082.78</v>
      </c>
    </row>
    <row r="16" spans="1:18" x14ac:dyDescent="0.2">
      <c r="A16" s="26" t="s">
        <v>116</v>
      </c>
      <c r="B16" s="26" t="s">
        <v>49</v>
      </c>
      <c r="D16" s="28">
        <v>1422.5</v>
      </c>
      <c r="E16" s="28">
        <v>2577.9500000000003</v>
      </c>
      <c r="F16" s="28">
        <v>179</v>
      </c>
      <c r="G16" s="28">
        <v>1549</v>
      </c>
      <c r="H16" s="28">
        <v>57759.6</v>
      </c>
      <c r="I16" s="28">
        <v>61</v>
      </c>
      <c r="L16" s="28">
        <f t="shared" si="0"/>
        <v>63549.05</v>
      </c>
    </row>
    <row r="17" spans="1:12" x14ac:dyDescent="0.2">
      <c r="A17" s="26" t="s">
        <v>117</v>
      </c>
      <c r="B17" s="26" t="s">
        <v>50</v>
      </c>
      <c r="D17" s="28">
        <v>30168.400000000001</v>
      </c>
      <c r="E17" s="28">
        <v>3006.96</v>
      </c>
      <c r="F17" s="28">
        <v>34515.800000000003</v>
      </c>
      <c r="G17" s="28">
        <v>119.99000000000001</v>
      </c>
      <c r="H17" s="28">
        <v>4190</v>
      </c>
      <c r="K17" s="28">
        <v>821</v>
      </c>
      <c r="L17" s="28">
        <f t="shared" si="0"/>
        <v>72822.150000000009</v>
      </c>
    </row>
    <row r="18" spans="1:12" x14ac:dyDescent="0.2">
      <c r="A18" s="26" t="s">
        <v>118</v>
      </c>
      <c r="B18" s="26" t="s">
        <v>79</v>
      </c>
      <c r="C18" s="28">
        <v>760.5</v>
      </c>
      <c r="L18" s="28">
        <f t="shared" si="0"/>
        <v>760.5</v>
      </c>
    </row>
    <row r="19" spans="1:12" x14ac:dyDescent="0.2">
      <c r="A19" s="26" t="s">
        <v>119</v>
      </c>
      <c r="B19" s="26" t="s">
        <v>51</v>
      </c>
      <c r="D19" s="28">
        <v>8172.75</v>
      </c>
      <c r="E19" s="28">
        <v>425</v>
      </c>
      <c r="G19" s="28">
        <v>3925</v>
      </c>
      <c r="I19" s="28">
        <v>950</v>
      </c>
      <c r="L19" s="28">
        <f t="shared" si="0"/>
        <v>13472.75</v>
      </c>
    </row>
    <row r="20" spans="1:12" x14ac:dyDescent="0.2">
      <c r="A20" s="26" t="s">
        <v>120</v>
      </c>
      <c r="B20" s="26" t="s">
        <v>121</v>
      </c>
      <c r="D20" s="28">
        <v>3200</v>
      </c>
      <c r="G20" s="28">
        <v>1375</v>
      </c>
      <c r="L20" s="28">
        <f t="shared" si="0"/>
        <v>4575</v>
      </c>
    </row>
    <row r="21" spans="1:12" x14ac:dyDescent="0.2">
      <c r="A21" s="26" t="s">
        <v>165</v>
      </c>
      <c r="B21" s="26" t="s">
        <v>166</v>
      </c>
      <c r="F21" s="28">
        <v>25458.760000000002</v>
      </c>
      <c r="L21" s="28">
        <f t="shared" si="0"/>
        <v>25458.760000000002</v>
      </c>
    </row>
    <row r="22" spans="1:12" x14ac:dyDescent="0.2">
      <c r="A22" s="26" t="s">
        <v>122</v>
      </c>
      <c r="B22" s="26" t="s">
        <v>21</v>
      </c>
      <c r="D22" s="28">
        <v>175</v>
      </c>
      <c r="G22" s="28">
        <v>49</v>
      </c>
      <c r="I22" s="28">
        <v>85971.71</v>
      </c>
      <c r="L22" s="28">
        <f t="shared" si="0"/>
        <v>86195.71</v>
      </c>
    </row>
    <row r="23" spans="1:12" x14ac:dyDescent="0.2">
      <c r="A23" s="26" t="s">
        <v>167</v>
      </c>
      <c r="B23" s="26" t="s">
        <v>168</v>
      </c>
      <c r="D23" s="28">
        <v>40</v>
      </c>
      <c r="H23" s="28">
        <v>2535</v>
      </c>
      <c r="L23" s="28">
        <f t="shared" si="0"/>
        <v>2575</v>
      </c>
    </row>
    <row r="24" spans="1:12" x14ac:dyDescent="0.2">
      <c r="A24" s="26" t="s">
        <v>123</v>
      </c>
      <c r="B24" s="26" t="s">
        <v>80</v>
      </c>
      <c r="D24" s="28">
        <v>2846.67</v>
      </c>
      <c r="L24" s="28">
        <f t="shared" si="0"/>
        <v>2846.67</v>
      </c>
    </row>
    <row r="25" spans="1:12" x14ac:dyDescent="0.2">
      <c r="A25" s="26" t="s">
        <v>169</v>
      </c>
      <c r="B25" s="26" t="s">
        <v>170</v>
      </c>
      <c r="D25" s="28">
        <v>682.5</v>
      </c>
      <c r="L25" s="28">
        <f t="shared" si="0"/>
        <v>682.5</v>
      </c>
    </row>
    <row r="26" spans="1:12" x14ac:dyDescent="0.2">
      <c r="A26" s="26" t="s">
        <v>124</v>
      </c>
      <c r="B26" s="26" t="s">
        <v>52</v>
      </c>
      <c r="D26" s="28">
        <v>86388.47</v>
      </c>
      <c r="E26" s="28">
        <v>7882.43</v>
      </c>
      <c r="H26" s="28">
        <v>899.80000000000007</v>
      </c>
      <c r="L26" s="28">
        <f t="shared" si="0"/>
        <v>95170.7</v>
      </c>
    </row>
    <row r="27" spans="1:12" x14ac:dyDescent="0.2">
      <c r="A27" s="26" t="s">
        <v>125</v>
      </c>
      <c r="B27" s="26" t="s">
        <v>81</v>
      </c>
      <c r="D27" s="28">
        <v>20010.86</v>
      </c>
      <c r="H27" s="28">
        <v>17082</v>
      </c>
      <c r="L27" s="28">
        <f t="shared" si="0"/>
        <v>37092.86</v>
      </c>
    </row>
    <row r="28" spans="1:12" x14ac:dyDescent="0.2">
      <c r="A28" s="26" t="s">
        <v>126</v>
      </c>
      <c r="B28" s="26" t="s">
        <v>19</v>
      </c>
      <c r="D28" s="28">
        <v>53.120000000000005</v>
      </c>
      <c r="F28" s="28">
        <v>40.72</v>
      </c>
      <c r="G28" s="28">
        <v>587.55000000000007</v>
      </c>
      <c r="H28" s="28">
        <v>1027.73</v>
      </c>
      <c r="L28" s="28">
        <f t="shared" si="0"/>
        <v>1709.1200000000001</v>
      </c>
    </row>
    <row r="29" spans="1:12" x14ac:dyDescent="0.2">
      <c r="A29" s="26" t="s">
        <v>127</v>
      </c>
      <c r="B29" s="26" t="s">
        <v>82</v>
      </c>
      <c r="D29" s="28">
        <v>403.73</v>
      </c>
      <c r="E29" s="28">
        <v>32.18</v>
      </c>
      <c r="L29" s="28">
        <f t="shared" si="0"/>
        <v>435.91</v>
      </c>
    </row>
    <row r="30" spans="1:12" x14ac:dyDescent="0.2">
      <c r="A30" s="26" t="s">
        <v>128</v>
      </c>
      <c r="B30" s="26" t="s">
        <v>83</v>
      </c>
      <c r="D30" s="28">
        <v>15108.56</v>
      </c>
      <c r="G30" s="28">
        <v>1378.59</v>
      </c>
      <c r="H30" s="28">
        <v>1418.44</v>
      </c>
      <c r="L30" s="28">
        <f t="shared" si="0"/>
        <v>17905.589999999997</v>
      </c>
    </row>
    <row r="31" spans="1:12" x14ac:dyDescent="0.2">
      <c r="A31" s="26" t="s">
        <v>171</v>
      </c>
      <c r="B31" s="26" t="s">
        <v>172</v>
      </c>
      <c r="G31" s="28">
        <v>0</v>
      </c>
      <c r="L31" s="28">
        <f t="shared" si="0"/>
        <v>0</v>
      </c>
    </row>
    <row r="32" spans="1:12" x14ac:dyDescent="0.2">
      <c r="A32" s="26" t="s">
        <v>173</v>
      </c>
      <c r="B32" s="26" t="s">
        <v>174</v>
      </c>
      <c r="D32" s="28">
        <v>3080.9300000000003</v>
      </c>
      <c r="E32" s="28">
        <v>28.990000000000002</v>
      </c>
      <c r="L32" s="28">
        <f t="shared" si="0"/>
        <v>3109.92</v>
      </c>
    </row>
    <row r="33" spans="1:18" x14ac:dyDescent="0.2">
      <c r="A33" s="26" t="s">
        <v>129</v>
      </c>
      <c r="B33" s="26" t="s">
        <v>53</v>
      </c>
      <c r="D33" s="28">
        <v>2283.85</v>
      </c>
      <c r="E33" s="28">
        <v>535.01</v>
      </c>
      <c r="F33" s="28">
        <v>1456.56</v>
      </c>
      <c r="H33" s="28">
        <v>97.8</v>
      </c>
      <c r="I33" s="28">
        <v>2844.05</v>
      </c>
      <c r="L33" s="28">
        <f t="shared" si="0"/>
        <v>7217.27</v>
      </c>
    </row>
    <row r="34" spans="1:18" x14ac:dyDescent="0.2">
      <c r="A34" s="26" t="s">
        <v>175</v>
      </c>
      <c r="B34" s="26" t="s">
        <v>176</v>
      </c>
      <c r="D34" s="28">
        <v>544.26</v>
      </c>
      <c r="L34" s="28">
        <f t="shared" si="0"/>
        <v>544.26</v>
      </c>
    </row>
    <row r="35" spans="1:18" x14ac:dyDescent="0.2">
      <c r="A35" s="26" t="s">
        <v>177</v>
      </c>
      <c r="B35" s="26" t="s">
        <v>178</v>
      </c>
      <c r="D35" s="28">
        <v>30</v>
      </c>
      <c r="L35" s="28">
        <f t="shared" si="0"/>
        <v>30</v>
      </c>
    </row>
    <row r="36" spans="1:18" x14ac:dyDescent="0.2">
      <c r="A36" s="26" t="s">
        <v>130</v>
      </c>
      <c r="B36" s="26" t="s">
        <v>54</v>
      </c>
      <c r="C36" s="28">
        <v>97.41</v>
      </c>
      <c r="D36" s="28">
        <v>1107.1500000000001</v>
      </c>
      <c r="E36" s="28">
        <v>609.9</v>
      </c>
      <c r="F36" s="28">
        <v>3072.4900000000002</v>
      </c>
      <c r="H36" s="28">
        <v>158</v>
      </c>
      <c r="I36" s="28">
        <v>1545</v>
      </c>
      <c r="K36" s="28">
        <v>1823.02</v>
      </c>
      <c r="L36" s="28">
        <f t="shared" si="0"/>
        <v>8412.9700000000012</v>
      </c>
    </row>
    <row r="37" spans="1:18" x14ac:dyDescent="0.2">
      <c r="A37" s="26" t="s">
        <v>131</v>
      </c>
      <c r="B37" s="26" t="s">
        <v>132</v>
      </c>
      <c r="H37" s="28">
        <v>228</v>
      </c>
      <c r="L37" s="28">
        <f t="shared" si="0"/>
        <v>228</v>
      </c>
    </row>
    <row r="38" spans="1:18" x14ac:dyDescent="0.2">
      <c r="A38" s="26" t="s">
        <v>133</v>
      </c>
      <c r="B38" s="26" t="s">
        <v>84</v>
      </c>
      <c r="D38" s="28">
        <v>100</v>
      </c>
      <c r="G38" s="28">
        <v>2170.17</v>
      </c>
      <c r="H38" s="28">
        <v>24.73</v>
      </c>
      <c r="I38" s="28">
        <v>85.92</v>
      </c>
      <c r="L38" s="28">
        <f t="shared" si="0"/>
        <v>2380.8200000000002</v>
      </c>
    </row>
    <row r="39" spans="1:18" x14ac:dyDescent="0.2">
      <c r="A39" s="26" t="s">
        <v>134</v>
      </c>
      <c r="B39" s="26" t="s">
        <v>55</v>
      </c>
      <c r="D39" s="28">
        <v>9678.65</v>
      </c>
      <c r="G39" s="28">
        <v>2028</v>
      </c>
      <c r="H39" s="28">
        <v>447</v>
      </c>
      <c r="I39" s="28">
        <v>12806.67</v>
      </c>
      <c r="L39" s="28">
        <f t="shared" si="0"/>
        <v>24960.32</v>
      </c>
    </row>
    <row r="40" spans="1:18" x14ac:dyDescent="0.2">
      <c r="A40" s="26" t="s">
        <v>179</v>
      </c>
      <c r="B40" s="26" t="s">
        <v>180</v>
      </c>
      <c r="H40" s="28">
        <v>280.04000000000002</v>
      </c>
      <c r="L40" s="28">
        <f t="shared" si="0"/>
        <v>280.04000000000002</v>
      </c>
    </row>
    <row r="41" spans="1:18" x14ac:dyDescent="0.2">
      <c r="A41" s="26" t="s">
        <v>135</v>
      </c>
      <c r="B41" s="26" t="s">
        <v>56</v>
      </c>
      <c r="C41" s="28">
        <v>532.39</v>
      </c>
      <c r="D41" s="28">
        <v>2115.88</v>
      </c>
      <c r="E41" s="28">
        <v>1039.4100000000001</v>
      </c>
      <c r="F41" s="28">
        <v>1537.66</v>
      </c>
      <c r="G41" s="28">
        <v>478.17</v>
      </c>
      <c r="H41" s="28">
        <v>505.24</v>
      </c>
      <c r="I41" s="28">
        <v>1470.64</v>
      </c>
      <c r="L41" s="28">
        <f t="shared" si="0"/>
        <v>7679.39</v>
      </c>
    </row>
    <row r="42" spans="1:18" x14ac:dyDescent="0.2">
      <c r="A42" s="26" t="s">
        <v>136</v>
      </c>
      <c r="B42" s="26" t="s">
        <v>57</v>
      </c>
      <c r="C42" s="28">
        <v>393.79</v>
      </c>
      <c r="D42" s="28">
        <v>4792.6400000000003</v>
      </c>
      <c r="G42" s="28">
        <v>370.26</v>
      </c>
      <c r="H42" s="28">
        <v>432.2</v>
      </c>
      <c r="L42" s="28">
        <f t="shared" si="0"/>
        <v>5988.89</v>
      </c>
    </row>
    <row r="43" spans="1:18" x14ac:dyDescent="0.2">
      <c r="A43" s="26" t="s">
        <v>137</v>
      </c>
      <c r="B43" s="26" t="s">
        <v>85</v>
      </c>
      <c r="D43" s="28">
        <v>59533.36</v>
      </c>
      <c r="H43" s="28">
        <v>9938.3700000000008</v>
      </c>
      <c r="L43" s="28">
        <f t="shared" si="0"/>
        <v>69471.73</v>
      </c>
    </row>
    <row r="44" spans="1:18" x14ac:dyDescent="0.2">
      <c r="A44" s="26" t="s">
        <v>138</v>
      </c>
      <c r="B44" s="26" t="s">
        <v>58</v>
      </c>
      <c r="C44" s="28">
        <v>962.56000000000006</v>
      </c>
      <c r="D44" s="28">
        <v>6490.43</v>
      </c>
      <c r="E44" s="28">
        <v>91.34</v>
      </c>
      <c r="F44" s="28">
        <v>1383.8500000000001</v>
      </c>
      <c r="G44" s="28">
        <v>40.1</v>
      </c>
      <c r="H44" s="28">
        <v>1460.8</v>
      </c>
      <c r="I44" s="28">
        <v>2994.7200000000003</v>
      </c>
      <c r="J44" s="28">
        <v>252.63</v>
      </c>
      <c r="K44" s="28">
        <v>201.13</v>
      </c>
      <c r="L44" s="28">
        <f t="shared" si="0"/>
        <v>13877.559999999998</v>
      </c>
    </row>
    <row r="45" spans="1:18" x14ac:dyDescent="0.2">
      <c r="A45" s="26" t="s">
        <v>139</v>
      </c>
      <c r="B45" s="26" t="s">
        <v>93</v>
      </c>
      <c r="G45" s="28">
        <v>23</v>
      </c>
      <c r="H45" s="28">
        <v>463.42</v>
      </c>
      <c r="L45" s="28">
        <f t="shared" si="0"/>
        <v>486.42</v>
      </c>
    </row>
    <row r="46" spans="1:18" s="78" customFormat="1" x14ac:dyDescent="0.2">
      <c r="A46" s="26" t="s">
        <v>140</v>
      </c>
      <c r="B46" s="26" t="s">
        <v>59</v>
      </c>
      <c r="C46" s="28"/>
      <c r="D46" s="28">
        <v>2321</v>
      </c>
      <c r="E46" s="28"/>
      <c r="F46" s="28"/>
      <c r="G46" s="28">
        <v>9448.75</v>
      </c>
      <c r="H46" s="28">
        <v>28258.93</v>
      </c>
      <c r="I46" s="28"/>
      <c r="J46" s="28"/>
      <c r="K46" s="28">
        <v>4737.2300000000005</v>
      </c>
      <c r="L46" s="28">
        <f t="shared" si="0"/>
        <v>44765.91</v>
      </c>
      <c r="M46" s="28"/>
      <c r="N46" s="28"/>
      <c r="O46" s="28"/>
      <c r="P46" s="28"/>
      <c r="Q46" s="28"/>
      <c r="R46" s="28"/>
    </row>
    <row r="47" spans="1:18" s="78" customFormat="1" x14ac:dyDescent="0.2">
      <c r="A47" s="26" t="s">
        <v>141</v>
      </c>
      <c r="B47" s="26" t="s">
        <v>94</v>
      </c>
      <c r="C47" s="28"/>
      <c r="D47" s="28">
        <v>17869</v>
      </c>
      <c r="E47" s="28"/>
      <c r="F47" s="28"/>
      <c r="G47" s="28"/>
      <c r="H47" s="28">
        <v>42303.8</v>
      </c>
      <c r="I47" s="28"/>
      <c r="J47" s="28"/>
      <c r="K47" s="28">
        <v>0</v>
      </c>
      <c r="L47" s="28">
        <f t="shared" si="0"/>
        <v>60172.800000000003</v>
      </c>
      <c r="M47" s="28"/>
      <c r="N47" s="28"/>
      <c r="O47" s="28"/>
      <c r="P47" s="28"/>
      <c r="Q47" s="28"/>
      <c r="R47" s="28"/>
    </row>
    <row r="48" spans="1:18" s="78" customFormat="1" x14ac:dyDescent="0.2">
      <c r="A48" s="26" t="s">
        <v>142</v>
      </c>
      <c r="B48" s="26" t="s">
        <v>60</v>
      </c>
      <c r="C48" s="28"/>
      <c r="D48" s="28">
        <v>7685</v>
      </c>
      <c r="E48" s="28"/>
      <c r="F48" s="28"/>
      <c r="G48" s="28">
        <v>250</v>
      </c>
      <c r="H48" s="28">
        <v>1574.1200000000001</v>
      </c>
      <c r="I48" s="28"/>
      <c r="J48" s="28">
        <v>10.5</v>
      </c>
      <c r="K48" s="28">
        <v>1389.21</v>
      </c>
      <c r="L48" s="28">
        <f t="shared" si="0"/>
        <v>10908.830000000002</v>
      </c>
      <c r="M48" s="28"/>
      <c r="N48" s="28"/>
      <c r="O48" s="28"/>
      <c r="P48" s="28"/>
      <c r="Q48" s="28"/>
      <c r="R48" s="28"/>
    </row>
    <row r="49" spans="1:18" s="78" customFormat="1" x14ac:dyDescent="0.2">
      <c r="A49" s="26" t="s">
        <v>143</v>
      </c>
      <c r="B49" s="26" t="s">
        <v>86</v>
      </c>
      <c r="C49" s="28">
        <v>193.70000000000002</v>
      </c>
      <c r="D49" s="28">
        <v>9961.8000000000011</v>
      </c>
      <c r="E49" s="28">
        <v>663.57</v>
      </c>
      <c r="F49" s="28">
        <v>1218.3700000000001</v>
      </c>
      <c r="G49" s="28">
        <v>819.72</v>
      </c>
      <c r="H49" s="28">
        <v>5739.31</v>
      </c>
      <c r="I49" s="28">
        <v>186.07</v>
      </c>
      <c r="J49" s="28">
        <v>26.73</v>
      </c>
      <c r="K49" s="28"/>
      <c r="L49" s="28">
        <f t="shared" si="0"/>
        <v>18809.27</v>
      </c>
      <c r="M49" s="28"/>
      <c r="N49" s="28"/>
      <c r="O49" s="28"/>
      <c r="P49" s="28"/>
      <c r="Q49" s="28"/>
      <c r="R49" s="28"/>
    </row>
    <row r="50" spans="1:18" s="78" customFormat="1" x14ac:dyDescent="0.2">
      <c r="A50" s="26" t="s">
        <v>144</v>
      </c>
      <c r="B50" s="26" t="s">
        <v>22</v>
      </c>
      <c r="C50" s="28"/>
      <c r="D50" s="28">
        <v>21683.200000000001</v>
      </c>
      <c r="E50" s="28">
        <v>3523.77</v>
      </c>
      <c r="F50" s="28">
        <v>1630.66</v>
      </c>
      <c r="G50" s="28">
        <v>2.3000000000000003</v>
      </c>
      <c r="H50" s="28">
        <v>31033.13</v>
      </c>
      <c r="I50" s="28">
        <v>6656.05</v>
      </c>
      <c r="J50" s="28"/>
      <c r="K50" s="28"/>
      <c r="L50" s="28">
        <f t="shared" si="0"/>
        <v>64529.11</v>
      </c>
      <c r="M50" s="28"/>
      <c r="N50" s="28"/>
      <c r="O50" s="28"/>
      <c r="P50" s="28"/>
      <c r="Q50" s="28"/>
      <c r="R50" s="28"/>
    </row>
    <row r="51" spans="1:18" s="78" customFormat="1" x14ac:dyDescent="0.2">
      <c r="A51" s="26" t="s">
        <v>181</v>
      </c>
      <c r="B51" s="26" t="s">
        <v>182</v>
      </c>
      <c r="C51" s="28"/>
      <c r="D51" s="28"/>
      <c r="E51" s="28"/>
      <c r="F51" s="28">
        <v>0</v>
      </c>
      <c r="G51" s="28"/>
      <c r="H51" s="28"/>
      <c r="I51" s="28"/>
      <c r="J51" s="28"/>
      <c r="K51" s="28"/>
      <c r="L51" s="28">
        <f t="shared" si="0"/>
        <v>0</v>
      </c>
      <c r="M51" s="28"/>
      <c r="N51" s="28"/>
      <c r="O51" s="28"/>
      <c r="P51" s="28"/>
      <c r="Q51" s="28"/>
      <c r="R51" s="28"/>
    </row>
    <row r="52" spans="1:18" s="78" customFormat="1" x14ac:dyDescent="0.2">
      <c r="A52" s="26" t="s">
        <v>183</v>
      </c>
      <c r="B52" s="26" t="s">
        <v>184</v>
      </c>
      <c r="C52" s="28"/>
      <c r="D52" s="28"/>
      <c r="E52" s="28">
        <v>97.8</v>
      </c>
      <c r="F52" s="28">
        <v>0</v>
      </c>
      <c r="G52" s="28"/>
      <c r="H52" s="28"/>
      <c r="I52" s="28"/>
      <c r="J52" s="28"/>
      <c r="K52" s="28"/>
      <c r="L52" s="28">
        <f t="shared" si="0"/>
        <v>97.8</v>
      </c>
      <c r="M52" s="28"/>
      <c r="N52" s="28"/>
      <c r="O52" s="28"/>
      <c r="P52" s="28"/>
      <c r="Q52" s="28"/>
      <c r="R52" s="28"/>
    </row>
    <row r="53" spans="1:18" s="78" customFormat="1" x14ac:dyDescent="0.2">
      <c r="A53" s="26" t="s">
        <v>185</v>
      </c>
      <c r="B53" s="26" t="s">
        <v>186</v>
      </c>
      <c r="C53" s="28"/>
      <c r="D53" s="28">
        <v>6420.8600000000006</v>
      </c>
      <c r="E53" s="28">
        <v>48.800000000000004</v>
      </c>
      <c r="F53" s="28"/>
      <c r="G53" s="28"/>
      <c r="H53" s="28"/>
      <c r="I53" s="28"/>
      <c r="J53" s="28"/>
      <c r="K53" s="28"/>
      <c r="L53" s="28">
        <f t="shared" si="0"/>
        <v>6469.6600000000008</v>
      </c>
      <c r="M53" s="28"/>
      <c r="N53" s="28"/>
      <c r="O53" s="28"/>
      <c r="P53" s="28"/>
      <c r="Q53" s="28"/>
      <c r="R53" s="28"/>
    </row>
    <row r="54" spans="1:18" x14ac:dyDescent="0.2">
      <c r="A54" s="81"/>
      <c r="B54" s="81"/>
      <c r="C54" s="51">
        <f>SUM(C10:C53)</f>
        <v>9372.34</v>
      </c>
      <c r="D54" s="51">
        <f t="shared" ref="D54:K54" si="1">SUM(D10:D53)</f>
        <v>395971.25999999995</v>
      </c>
      <c r="E54" s="51">
        <f t="shared" si="1"/>
        <v>26384.400000000001</v>
      </c>
      <c r="F54" s="51">
        <f t="shared" si="1"/>
        <v>106492.85000000002</v>
      </c>
      <c r="G54" s="51">
        <f t="shared" si="1"/>
        <v>37897.899999999994</v>
      </c>
      <c r="H54" s="51">
        <f t="shared" si="1"/>
        <v>265861</v>
      </c>
      <c r="I54" s="51">
        <f t="shared" si="1"/>
        <v>144220.43000000002</v>
      </c>
      <c r="J54" s="51">
        <f t="shared" si="1"/>
        <v>289.86</v>
      </c>
      <c r="K54" s="51">
        <f t="shared" si="1"/>
        <v>8971.59</v>
      </c>
      <c r="L54" s="51">
        <f>SUM(L10:L53)</f>
        <v>995461.63000000024</v>
      </c>
    </row>
    <row r="55" spans="1:18" x14ac:dyDescent="0.2">
      <c r="A55" s="81"/>
      <c r="B55" s="81"/>
    </row>
    <row r="56" spans="1:18" x14ac:dyDescent="0.2">
      <c r="B56" s="15" t="s">
        <v>89</v>
      </c>
      <c r="C56" s="28">
        <v>0</v>
      </c>
      <c r="D56" s="28">
        <v>8440</v>
      </c>
      <c r="E56" s="28">
        <v>0</v>
      </c>
      <c r="F56" s="28">
        <v>36799.24</v>
      </c>
      <c r="G56" s="28">
        <v>0</v>
      </c>
      <c r="H56" s="28">
        <v>14292.38</v>
      </c>
      <c r="I56" s="28">
        <v>0</v>
      </c>
      <c r="J56" s="28">
        <v>0</v>
      </c>
      <c r="K56" s="28">
        <v>999.02</v>
      </c>
      <c r="L56" s="28">
        <f>SUM(C56:K56)</f>
        <v>60530.639999999992</v>
      </c>
    </row>
    <row r="58" spans="1:18" x14ac:dyDescent="0.2">
      <c r="B58" s="15" t="s">
        <v>16</v>
      </c>
      <c r="C58" s="7">
        <f>SUM(C54:C57)</f>
        <v>9372.34</v>
      </c>
      <c r="D58" s="7">
        <f t="shared" ref="D58:K58" si="2">SUM(D54:D57)</f>
        <v>404411.25999999995</v>
      </c>
      <c r="E58" s="7">
        <f t="shared" si="2"/>
        <v>26384.400000000001</v>
      </c>
      <c r="F58" s="7">
        <f t="shared" si="2"/>
        <v>143292.09000000003</v>
      </c>
      <c r="G58" s="7">
        <f t="shared" si="2"/>
        <v>37897.899999999994</v>
      </c>
      <c r="H58" s="7">
        <f t="shared" si="2"/>
        <v>280153.38</v>
      </c>
      <c r="I58" s="7">
        <f t="shared" si="2"/>
        <v>144220.43000000002</v>
      </c>
      <c r="J58" s="7">
        <f t="shared" si="2"/>
        <v>289.86</v>
      </c>
      <c r="K58" s="7">
        <f t="shared" si="2"/>
        <v>9970.61</v>
      </c>
      <c r="L58" s="7">
        <f t="shared" ref="L58" si="3">SUM(L54:L57)</f>
        <v>1055992.2700000003</v>
      </c>
    </row>
    <row r="60" spans="1:18" ht="13.5" thickBot="1" x14ac:dyDescent="0.25">
      <c r="B60" s="35" t="s">
        <v>17</v>
      </c>
      <c r="C60" s="36">
        <f>C8-C58</f>
        <v>14237.66</v>
      </c>
      <c r="D60" s="36">
        <f t="shared" ref="D60:K60" si="4">D8-D58</f>
        <v>-1735.2599999999511</v>
      </c>
      <c r="E60" s="36">
        <f t="shared" si="4"/>
        <v>-2384.4000000000015</v>
      </c>
      <c r="F60" s="36">
        <f t="shared" si="4"/>
        <v>-25251.090000000026</v>
      </c>
      <c r="G60" s="36">
        <f t="shared" si="4"/>
        <v>-6931.8999999999942</v>
      </c>
      <c r="H60" s="36">
        <f t="shared" si="4"/>
        <v>23597.619999999995</v>
      </c>
      <c r="I60" s="36">
        <f t="shared" si="4"/>
        <v>6779.5699999999779</v>
      </c>
      <c r="J60" s="36">
        <f t="shared" si="4"/>
        <v>1452.1399999999999</v>
      </c>
      <c r="K60" s="36">
        <f t="shared" si="4"/>
        <v>29.389999999999418</v>
      </c>
      <c r="L60" s="36">
        <f>L8-L58</f>
        <v>9793.7299999997485</v>
      </c>
    </row>
    <row r="61" spans="1:18" ht="13.5" thickTop="1" x14ac:dyDescent="0.2"/>
    <row r="63" spans="1:18" x14ac:dyDescent="0.2">
      <c r="A63" s="16" t="s">
        <v>155</v>
      </c>
    </row>
    <row r="64" spans="1:18" x14ac:dyDescent="0.2">
      <c r="A64" s="16" t="s">
        <v>187</v>
      </c>
    </row>
  </sheetData>
  <mergeCells count="2">
    <mergeCell ref="A55:B55"/>
    <mergeCell ref="A54:B54"/>
  </mergeCells>
  <printOptions horizontalCentered="1" gridLines="1"/>
  <pageMargins left="0" right="0" top="0" bottom="0.5" header="0" footer="0"/>
  <pageSetup paperSize="5" scale="60" orientation="landscape" r:id="rId1"/>
  <headerFooter>
    <oddFooter>&amp;CPage &amp;P of &amp;N&amp;R&amp;D&amp;T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5"/>
  <sheetViews>
    <sheetView zoomScaleNormal="100" workbookViewId="0">
      <selection activeCell="E16" sqref="E16"/>
    </sheetView>
  </sheetViews>
  <sheetFormatPr defaultColWidth="9.1640625" defaultRowHeight="12.75" x14ac:dyDescent="0.2"/>
  <cols>
    <col min="1" max="1" width="13.33203125" style="76" customWidth="1"/>
    <col min="2" max="2" width="43.1640625" style="17" bestFit="1" customWidth="1"/>
    <col min="3" max="3" width="26.5" style="76" bestFit="1" customWidth="1"/>
    <col min="4" max="4" width="14.6640625" style="76" customWidth="1"/>
    <col min="5" max="5" width="14.1640625" style="76" customWidth="1"/>
    <col min="6" max="6" width="14.6640625" style="76" customWidth="1"/>
    <col min="7" max="7" width="3.1640625" style="76" customWidth="1"/>
    <col min="8" max="8" width="19.33203125" style="76" bestFit="1" customWidth="1"/>
    <col min="9" max="9" width="14.6640625" style="76" customWidth="1"/>
    <col min="10" max="10" width="14" style="76" customWidth="1"/>
    <col min="11" max="16384" width="9.1640625" style="76"/>
  </cols>
  <sheetData>
    <row r="1" spans="1:10" x14ac:dyDescent="0.2">
      <c r="A1" s="58" t="s">
        <v>61</v>
      </c>
      <c r="B1" s="58"/>
    </row>
    <row r="2" spans="1:10" x14ac:dyDescent="0.2">
      <c r="A2" s="55" t="s">
        <v>156</v>
      </c>
      <c r="B2" s="55"/>
    </row>
    <row r="3" spans="1:10" x14ac:dyDescent="0.2">
      <c r="A3" s="76" t="s">
        <v>190</v>
      </c>
      <c r="B3" s="66"/>
    </row>
    <row r="5" spans="1:10" s="59" customFormat="1" x14ac:dyDescent="0.2">
      <c r="B5" s="67"/>
    </row>
    <row r="6" spans="1:10" s="53" customFormat="1" x14ac:dyDescent="0.2">
      <c r="A6" s="53" t="s">
        <v>23</v>
      </c>
      <c r="B6" s="60"/>
      <c r="C6" s="53" t="s">
        <v>24</v>
      </c>
      <c r="E6" s="53" t="s">
        <v>25</v>
      </c>
      <c r="H6" s="53" t="s">
        <v>26</v>
      </c>
      <c r="I6" s="53" t="s">
        <v>27</v>
      </c>
      <c r="J6" s="53" t="s">
        <v>28</v>
      </c>
    </row>
    <row r="7" spans="1:10" s="56" customFormat="1" x14ac:dyDescent="0.2">
      <c r="A7" s="56" t="s">
        <v>29</v>
      </c>
      <c r="B7" s="61" t="s">
        <v>30</v>
      </c>
      <c r="C7" s="56" t="s">
        <v>31</v>
      </c>
      <c r="D7" s="56" t="s">
        <v>32</v>
      </c>
      <c r="E7" s="56" t="s">
        <v>33</v>
      </c>
      <c r="F7" s="56" t="s">
        <v>28</v>
      </c>
      <c r="H7" s="56" t="s">
        <v>34</v>
      </c>
      <c r="I7" s="56" t="s">
        <v>35</v>
      </c>
      <c r="J7" s="56" t="s">
        <v>35</v>
      </c>
    </row>
    <row r="8" spans="1:10" s="56" customFormat="1" x14ac:dyDescent="0.2">
      <c r="B8" s="61"/>
    </row>
    <row r="9" spans="1:10" s="59" customFormat="1" x14ac:dyDescent="0.2">
      <c r="A9" s="26" t="s">
        <v>62</v>
      </c>
      <c r="B9" s="26" t="s">
        <v>63</v>
      </c>
      <c r="C9" s="28">
        <v>67086</v>
      </c>
      <c r="D9" s="28">
        <v>145111</v>
      </c>
      <c r="E9" s="28">
        <v>0</v>
      </c>
      <c r="F9" s="28">
        <f>SUM(C9:E9)</f>
        <v>212197</v>
      </c>
      <c r="H9" s="62">
        <v>1</v>
      </c>
      <c r="I9">
        <v>1</v>
      </c>
      <c r="J9" s="62">
        <f>SUM(H9:I9)</f>
        <v>2</v>
      </c>
    </row>
    <row r="10" spans="1:10" s="59" customFormat="1" x14ac:dyDescent="0.2">
      <c r="A10" s="26" t="s">
        <v>64</v>
      </c>
      <c r="B10" s="26" t="s">
        <v>65</v>
      </c>
      <c r="C10" s="28">
        <v>737265</v>
      </c>
      <c r="D10" s="28">
        <v>221364</v>
      </c>
      <c r="E10" s="28">
        <v>23062</v>
      </c>
      <c r="F10" s="28">
        <f t="shared" ref="F10:F15" si="0">SUM(C10:E10)</f>
        <v>981691</v>
      </c>
      <c r="H10" s="62">
        <v>10</v>
      </c>
      <c r="I10">
        <v>4</v>
      </c>
      <c r="J10" s="62">
        <f t="shared" ref="J10:J15" si="1">SUM(H10:I10)</f>
        <v>14</v>
      </c>
    </row>
    <row r="11" spans="1:10" s="59" customFormat="1" x14ac:dyDescent="0.2">
      <c r="A11" s="26" t="s">
        <v>66</v>
      </c>
      <c r="B11" s="26" t="s">
        <v>67</v>
      </c>
      <c r="C11" s="28">
        <v>52250</v>
      </c>
      <c r="D11" s="28">
        <v>120029</v>
      </c>
      <c r="E11" s="28">
        <v>0</v>
      </c>
      <c r="F11" s="28">
        <f t="shared" si="0"/>
        <v>172279</v>
      </c>
      <c r="H11" s="62">
        <v>1</v>
      </c>
      <c r="I11">
        <v>2</v>
      </c>
      <c r="J11" s="62">
        <f t="shared" si="1"/>
        <v>3</v>
      </c>
    </row>
    <row r="12" spans="1:10" s="59" customFormat="1" x14ac:dyDescent="0.2">
      <c r="A12" s="79" t="s">
        <v>108</v>
      </c>
      <c r="B12" s="79" t="s">
        <v>158</v>
      </c>
      <c r="C12" s="28">
        <v>316753</v>
      </c>
      <c r="D12" s="28">
        <v>197316</v>
      </c>
      <c r="E12" s="28">
        <v>7282</v>
      </c>
      <c r="F12" s="28">
        <f t="shared" si="0"/>
        <v>521351</v>
      </c>
      <c r="H12" s="62">
        <v>5</v>
      </c>
      <c r="I12">
        <v>2</v>
      </c>
      <c r="J12" s="62">
        <f t="shared" si="1"/>
        <v>7</v>
      </c>
    </row>
    <row r="13" spans="1:10" s="59" customFormat="1" x14ac:dyDescent="0.2">
      <c r="A13" s="26" t="s">
        <v>102</v>
      </c>
      <c r="B13" s="26" t="s">
        <v>103</v>
      </c>
      <c r="C13" s="28">
        <v>159988</v>
      </c>
      <c r="D13" s="28">
        <v>58422</v>
      </c>
      <c r="E13" s="28">
        <v>0</v>
      </c>
      <c r="F13" s="28">
        <f t="shared" si="0"/>
        <v>218410</v>
      </c>
      <c r="H13" s="62">
        <v>2</v>
      </c>
      <c r="I13">
        <v>1</v>
      </c>
      <c r="J13" s="62">
        <f t="shared" si="1"/>
        <v>3</v>
      </c>
    </row>
    <row r="14" spans="1:10" s="59" customFormat="1" x14ac:dyDescent="0.2">
      <c r="A14" s="26" t="s">
        <v>68</v>
      </c>
      <c r="B14" s="26" t="s">
        <v>61</v>
      </c>
      <c r="C14" s="28">
        <v>318973</v>
      </c>
      <c r="D14" s="28">
        <v>0</v>
      </c>
      <c r="E14" s="28">
        <v>13568</v>
      </c>
      <c r="F14" s="28">
        <f t="shared" si="0"/>
        <v>332541</v>
      </c>
      <c r="H14" s="62">
        <v>3</v>
      </c>
      <c r="I14" s="62">
        <v>0</v>
      </c>
      <c r="J14" s="62">
        <f t="shared" si="1"/>
        <v>3</v>
      </c>
    </row>
    <row r="15" spans="1:10" s="59" customFormat="1" x14ac:dyDescent="0.2">
      <c r="A15" s="26" t="s">
        <v>69</v>
      </c>
      <c r="B15" s="26" t="s">
        <v>70</v>
      </c>
      <c r="C15" s="28">
        <v>508191</v>
      </c>
      <c r="D15" s="28">
        <v>0</v>
      </c>
      <c r="E15" s="28">
        <v>1502</v>
      </c>
      <c r="F15" s="28">
        <f t="shared" si="0"/>
        <v>509693</v>
      </c>
      <c r="H15" s="62">
        <v>8</v>
      </c>
      <c r="I15" s="62">
        <v>0</v>
      </c>
      <c r="J15" s="62">
        <f t="shared" si="1"/>
        <v>8</v>
      </c>
    </row>
    <row r="16" spans="1:10" ht="13.5" thickBot="1" x14ac:dyDescent="0.25">
      <c r="B16" s="63" t="s">
        <v>36</v>
      </c>
      <c r="C16" s="64">
        <f>SUM(C9:C15)</f>
        <v>2160506</v>
      </c>
      <c r="D16" s="64">
        <f>SUM(D9:D15)</f>
        <v>742242</v>
      </c>
      <c r="E16" s="64">
        <f>SUM(E9:E15)</f>
        <v>45414</v>
      </c>
      <c r="F16" s="64">
        <f>SUM(F9:F15)</f>
        <v>2948162</v>
      </c>
      <c r="G16" s="64"/>
      <c r="H16" s="65">
        <f>SUM(H9:H15)</f>
        <v>30</v>
      </c>
      <c r="I16" s="65">
        <f>SUM(I9:I15)</f>
        <v>10</v>
      </c>
      <c r="J16" s="65">
        <f>SUM(J9:J15)</f>
        <v>40</v>
      </c>
    </row>
    <row r="17" spans="1:10" ht="13.5" thickTop="1" x14ac:dyDescent="0.2"/>
    <row r="18" spans="1:10" x14ac:dyDescent="0.2">
      <c r="A18" s="26" t="s">
        <v>68</v>
      </c>
      <c r="B18" s="26" t="s">
        <v>61</v>
      </c>
      <c r="C18" s="28"/>
      <c r="D18" s="28"/>
      <c r="E18" s="28"/>
      <c r="F18" s="28">
        <f>SUM(C18:E18)</f>
        <v>0</v>
      </c>
      <c r="H18" s="62"/>
      <c r="I18" s="62"/>
      <c r="J18" s="62">
        <f>SUM(H18:I18)</f>
        <v>0</v>
      </c>
    </row>
    <row r="19" spans="1:10" ht="13.5" thickBot="1" x14ac:dyDescent="0.25">
      <c r="B19" s="75" t="s">
        <v>145</v>
      </c>
      <c r="C19" s="64">
        <f>SUM(C18:C18)</f>
        <v>0</v>
      </c>
      <c r="D19" s="64">
        <f>SUM(D18:D18)</f>
        <v>0</v>
      </c>
      <c r="E19" s="64">
        <f>SUM(E18:E18)</f>
        <v>0</v>
      </c>
      <c r="F19" s="64">
        <f>SUM(F18:F18)</f>
        <v>0</v>
      </c>
      <c r="H19" s="65">
        <f>SUM(H18:H18)</f>
        <v>0</v>
      </c>
      <c r="I19" s="65">
        <f>SUM(I18:I18)</f>
        <v>0</v>
      </c>
      <c r="J19" s="65">
        <f>SUM(J18:J18)</f>
        <v>0</v>
      </c>
    </row>
    <row r="20" spans="1:10" ht="13.5" thickTop="1" x14ac:dyDescent="0.2">
      <c r="B20" s="76"/>
    </row>
    <row r="21" spans="1:10" x14ac:dyDescent="0.2">
      <c r="B21" s="76"/>
    </row>
    <row r="22" spans="1:10" ht="13.5" thickBot="1" x14ac:dyDescent="0.25">
      <c r="B22" s="75" t="s">
        <v>146</v>
      </c>
      <c r="C22" s="64">
        <f>C16+C19</f>
        <v>2160506</v>
      </c>
      <c r="D22" s="64">
        <f>D16+D19</f>
        <v>742242</v>
      </c>
      <c r="E22" s="64">
        <f>E16+E19</f>
        <v>45414</v>
      </c>
      <c r="F22" s="64">
        <f>F16+F19</f>
        <v>2948162</v>
      </c>
      <c r="H22" s="65">
        <f>H16+H19</f>
        <v>30</v>
      </c>
      <c r="I22" s="65">
        <f>I16+I19</f>
        <v>10</v>
      </c>
      <c r="J22" s="65">
        <f>J16+J19</f>
        <v>40</v>
      </c>
    </row>
    <row r="23" spans="1:10" ht="13.5" thickTop="1" x14ac:dyDescent="0.2"/>
    <row r="25" spans="1:10" x14ac:dyDescent="0.2">
      <c r="A25" s="76" t="s">
        <v>157</v>
      </c>
    </row>
  </sheetData>
  <printOptions horizontalCentered="1" gridLines="1"/>
  <pageMargins left="0" right="0" top="0.75" bottom="0.75" header="0.3" footer="0.3"/>
  <pageSetup paperSize="5" orientation="landscape" r:id="rId1"/>
  <headerFoot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fce1a9b3-876c-481d-9ebf-ee1ba0063a5f">
      <Terms xmlns="http://schemas.microsoft.com/office/infopath/2007/PartnerControls"/>
    </lcf76f155ced4ddcb4097134ff3c332f>
    <TaxCatchAll xmlns="13157ccd-cfd1-435b-b54a-77ed15165e2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87E5DA26B159469E5DEDDD8D637077" ma:contentTypeVersion="16" ma:contentTypeDescription="Create a new document." ma:contentTypeScope="" ma:versionID="cc77c552477d64a60ef5675a038820e6">
  <xsd:schema xmlns:xsd="http://www.w3.org/2001/XMLSchema" xmlns:xs="http://www.w3.org/2001/XMLSchema" xmlns:p="http://schemas.microsoft.com/office/2006/metadata/properties" xmlns:ns1="http://schemas.microsoft.com/sharepoint/v3" xmlns:ns2="fce1a9b3-876c-481d-9ebf-ee1ba0063a5f" xmlns:ns3="13157ccd-cfd1-435b-b54a-77ed15165e25" targetNamespace="http://schemas.microsoft.com/office/2006/metadata/properties" ma:root="true" ma:fieldsID="1ed95d37b1f42471679cbf5116ed68bb" ns1:_="" ns2:_="" ns3:_="">
    <xsd:import namespace="http://schemas.microsoft.com/sharepoint/v3"/>
    <xsd:import namespace="fce1a9b3-876c-481d-9ebf-ee1ba0063a5f"/>
    <xsd:import namespace="13157ccd-cfd1-435b-b54a-77ed15165e25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e1a9b3-876c-481d-9ebf-ee1ba0063a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529b43b-f1ef-4cba-aaa1-48c64b82b3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157ccd-cfd1-435b-b54a-77ed15165e25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8ae328f-472d-4dc7-83ab-ab68c397db48}" ma:internalName="TaxCatchAll" ma:showField="CatchAllData" ma:web="13157ccd-cfd1-435b-b54a-77ed15165e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F4F284-545E-42AE-AA63-B9CDA21D4747}">
  <ds:schemaRefs>
    <ds:schemaRef ds:uri="http://schemas.microsoft.com/office/2006/documentManagement/types"/>
    <ds:schemaRef ds:uri="http://purl.org/dc/dcmitype/"/>
    <ds:schemaRef ds:uri="13157ccd-cfd1-435b-b54a-77ed15165e25"/>
    <ds:schemaRef ds:uri="http://schemas.microsoft.com/office/infopath/2007/PartnerControls"/>
    <ds:schemaRef ds:uri="http://schemas.microsoft.com/sharepoint/v3"/>
    <ds:schemaRef ds:uri="http://purl.org/dc/elements/1.1/"/>
    <ds:schemaRef ds:uri="http://www.w3.org/XML/1998/namespace"/>
    <ds:schemaRef ds:uri="fce1a9b3-876c-481d-9ebf-ee1ba0063a5f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D923065-D9D1-49A5-B17D-766EEE3558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12B32B1-5DCC-4820-A4DF-40140C43DE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ce1a9b3-876c-481d-9ebf-ee1ba0063a5f"/>
    <ds:schemaRef ds:uri="13157ccd-cfd1-435b-b54a-77ed15165e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#1-FY10-FY22 All Expenditures</vt:lpstr>
      <vt:lpstr>#2-FY10-FY22 Expenditures</vt:lpstr>
      <vt:lpstr>#3-FY22 Detail By Index#2</vt:lpstr>
      <vt:lpstr>#4-Personal Services Analysis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Cannamela, Lucy (Budget)</dc:creator>
  <cp:lastModifiedBy>Contrata, Ann (Budget)</cp:lastModifiedBy>
  <cp:lastPrinted>2020-10-28T14:03:40Z</cp:lastPrinted>
  <dcterms:created xsi:type="dcterms:W3CDTF">2016-12-08T15:55:40Z</dcterms:created>
  <dcterms:modified xsi:type="dcterms:W3CDTF">2022-12-05T14:38:10Z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0x0101009F87E5DA26B159469E5DEDDD8D637077</vt:lpwstr>
  </property>
  <property fmtid="{D5CDD505-2E9C-101B-9397-08002B2CF9AE}" pid="3" name="Order">
    <vt:r8>880000</vt:r8>
  </property>
  <property fmtid="{D5CDD505-2E9C-101B-9397-08002B2CF9AE}" pid="4" name="MediaServiceImageTags">
    <vt:lpwstr/>
  </property>
</Properties>
</file>