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myccsu.sharepoint.com/sites/BSO-BudgetOffice/Shared Documents/General/Web Site Page/FY22 Working Data/CIO/"/>
    </mc:Choice>
  </mc:AlternateContent>
  <xr:revisionPtr revIDLastSave="0" documentId="13_ncr:1_{B9970F92-1560-4B8D-AE31-8BD6600C8DA4}" xr6:coauthVersionLast="47" xr6:coauthVersionMax="47" xr10:uidLastSave="{00000000-0000-0000-0000-000000000000}"/>
  <bookViews>
    <workbookView xWindow="28680" yWindow="-120" windowWidth="29040" windowHeight="15840" tabRatio="819" xr2:uid="{00000000-000D-0000-FFFF-FFFF00000000}"/>
  </bookViews>
  <sheets>
    <sheet name="#1-FY10-FY22 All Expenditures" sheetId="8" r:id="rId1"/>
    <sheet name="#2-FY10-FY22 Expenditures" sheetId="3" r:id="rId2"/>
    <sheet name="#3-FY22 Detail By Index" sheetId="9" r:id="rId3"/>
    <sheet name="#4-Personal Services Analysis" sheetId="6" r:id="rId4"/>
  </sheets>
  <definedNames>
    <definedName name="_xlnm.Print_Titles" localSheetId="2">'#3-FY22 Detail By Index'!$1:$5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6" l="1"/>
  <c r="H25" i="6"/>
  <c r="J22" i="6"/>
  <c r="I22" i="6"/>
  <c r="H22" i="6"/>
  <c r="F22" i="6"/>
  <c r="E22" i="6"/>
  <c r="D22" i="6"/>
  <c r="C22" i="6"/>
  <c r="J20" i="6"/>
  <c r="F20" i="6"/>
  <c r="J21" i="6"/>
  <c r="F21" i="6"/>
  <c r="C17" i="6" l="1"/>
  <c r="D17" i="6"/>
  <c r="D25" i="6" s="1"/>
  <c r="E17" i="6"/>
  <c r="E25" i="6" s="1"/>
  <c r="I17" i="6"/>
  <c r="I25" i="6" s="1"/>
  <c r="H17" i="6"/>
  <c r="J9" i="6"/>
  <c r="F9" i="6"/>
  <c r="X20" i="3"/>
  <c r="S20" i="3"/>
  <c r="T20" i="3" s="1"/>
  <c r="C69" i="9"/>
  <c r="D69" i="9"/>
  <c r="E69" i="9"/>
  <c r="F69" i="9"/>
  <c r="G69" i="9"/>
  <c r="H69" i="9"/>
  <c r="I69" i="9"/>
  <c r="J69" i="9"/>
  <c r="K69" i="9"/>
  <c r="L69" i="9"/>
  <c r="M69" i="9"/>
  <c r="N69" i="9"/>
  <c r="O69" i="9"/>
  <c r="P67" i="9"/>
  <c r="P69" i="9" s="1"/>
  <c r="D65" i="9"/>
  <c r="E65" i="9"/>
  <c r="F65" i="9"/>
  <c r="G65" i="9"/>
  <c r="H65" i="9"/>
  <c r="I65" i="9"/>
  <c r="J65" i="9"/>
  <c r="K65" i="9"/>
  <c r="L65" i="9"/>
  <c r="M65" i="9"/>
  <c r="N65" i="9"/>
  <c r="O65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L7" i="9"/>
  <c r="L71" i="9" s="1"/>
  <c r="J7" i="9"/>
  <c r="J71" i="9" s="1"/>
  <c r="D7" i="9"/>
  <c r="D71" i="9" s="1"/>
  <c r="S10" i="3"/>
  <c r="T10" i="3" s="1"/>
  <c r="S11" i="3"/>
  <c r="U11" i="3" s="1"/>
  <c r="S12" i="3"/>
  <c r="T12" i="3" s="1"/>
  <c r="S13" i="3"/>
  <c r="G7" i="9" s="1"/>
  <c r="G71" i="9" s="1"/>
  <c r="S14" i="3"/>
  <c r="T14" i="3" s="1"/>
  <c r="S15" i="3"/>
  <c r="U15" i="3" s="1"/>
  <c r="S16" i="3"/>
  <c r="U16" i="3" s="1"/>
  <c r="S17" i="3"/>
  <c r="T17" i="3" s="1"/>
  <c r="S18" i="3"/>
  <c r="T18" i="3" s="1"/>
  <c r="S19" i="3"/>
  <c r="T19" i="3" s="1"/>
  <c r="S21" i="3"/>
  <c r="U21" i="3" s="1"/>
  <c r="S22" i="3"/>
  <c r="S23" i="3"/>
  <c r="T23" i="3" s="1"/>
  <c r="S24" i="3"/>
  <c r="U24" i="3" s="1"/>
  <c r="S9" i="3"/>
  <c r="C7" i="9" s="1"/>
  <c r="D26" i="8"/>
  <c r="E26" i="8"/>
  <c r="F26" i="8"/>
  <c r="G26" i="8"/>
  <c r="H26" i="8"/>
  <c r="I26" i="8"/>
  <c r="J26" i="8"/>
  <c r="K26" i="8"/>
  <c r="L26" i="8"/>
  <c r="M26" i="8"/>
  <c r="N26" i="8"/>
  <c r="O26" i="8"/>
  <c r="C26" i="8"/>
  <c r="U13" i="3"/>
  <c r="U22" i="3"/>
  <c r="T13" i="3"/>
  <c r="T22" i="3"/>
  <c r="O25" i="3"/>
  <c r="O18" i="8"/>
  <c r="O48" i="8"/>
  <c r="U20" i="3" l="1"/>
  <c r="M7" i="9"/>
  <c r="M71" i="9" s="1"/>
  <c r="F7" i="9"/>
  <c r="F71" i="9" s="1"/>
  <c r="N7" i="9"/>
  <c r="N71" i="9" s="1"/>
  <c r="E7" i="9"/>
  <c r="E71" i="9" s="1"/>
  <c r="T9" i="3"/>
  <c r="O7" i="9"/>
  <c r="O71" i="9" s="1"/>
  <c r="U9" i="3"/>
  <c r="H7" i="9"/>
  <c r="H71" i="9" s="1"/>
  <c r="U14" i="3"/>
  <c r="I7" i="9"/>
  <c r="I71" i="9" s="1"/>
  <c r="K7" i="9"/>
  <c r="K71" i="9" s="1"/>
  <c r="T24" i="3"/>
  <c r="U23" i="3"/>
  <c r="T21" i="3"/>
  <c r="U19" i="3"/>
  <c r="T16" i="3"/>
  <c r="T15" i="3"/>
  <c r="U12" i="3"/>
  <c r="T11" i="3"/>
  <c r="U17" i="3"/>
  <c r="U18" i="3"/>
  <c r="U10" i="3"/>
  <c r="O27" i="8"/>
  <c r="O28" i="8" s="1"/>
  <c r="O19" i="8"/>
  <c r="O20" i="8" s="1"/>
  <c r="O30" i="8"/>
  <c r="O52" i="8" s="1"/>
  <c r="W25" i="3"/>
  <c r="Q25" i="3"/>
  <c r="P7" i="9"/>
  <c r="P64" i="9"/>
  <c r="R25" i="3"/>
  <c r="X13" i="3"/>
  <c r="X11" i="3"/>
  <c r="X12" i="3"/>
  <c r="X14" i="3"/>
  <c r="X15" i="3"/>
  <c r="X16" i="3"/>
  <c r="X17" i="3"/>
  <c r="X18" i="3"/>
  <c r="X19" i="3"/>
  <c r="X21" i="3"/>
  <c r="X22" i="3"/>
  <c r="X23" i="3"/>
  <c r="X24" i="3"/>
  <c r="M25" i="3"/>
  <c r="O26" i="3" s="1"/>
  <c r="O27" i="3" s="1"/>
  <c r="L25" i="3"/>
  <c r="K25" i="3"/>
  <c r="J25" i="3"/>
  <c r="I25" i="3"/>
  <c r="H25" i="3"/>
  <c r="G25" i="3"/>
  <c r="F25" i="3"/>
  <c r="E25" i="3"/>
  <c r="D25" i="3"/>
  <c r="N25" i="3"/>
  <c r="N48" i="8"/>
  <c r="O49" i="8" s="1"/>
  <c r="O50" i="8" s="1"/>
  <c r="M48" i="8"/>
  <c r="L48" i="8"/>
  <c r="K48" i="8"/>
  <c r="N18" i="8"/>
  <c r="N30" i="8" s="1"/>
  <c r="J16" i="6"/>
  <c r="F16" i="6"/>
  <c r="N49" i="8" l="1"/>
  <c r="N50" i="8" s="1"/>
  <c r="N26" i="3"/>
  <c r="N27" i="3" s="1"/>
  <c r="N52" i="8"/>
  <c r="J11" i="6"/>
  <c r="F11" i="6"/>
  <c r="C65" i="9" l="1"/>
  <c r="N27" i="8"/>
  <c r="N28" i="8" s="1"/>
  <c r="M18" i="8"/>
  <c r="N19" i="8" s="1"/>
  <c r="N20" i="8" s="1"/>
  <c r="P65" i="9" l="1"/>
  <c r="M30" i="8"/>
  <c r="M52" i="8" s="1"/>
  <c r="M26" i="3" l="1"/>
  <c r="M27" i="3" s="1"/>
  <c r="M49" i="8" l="1"/>
  <c r="M50" i="8" s="1"/>
  <c r="M27" i="8"/>
  <c r="M28" i="8" s="1"/>
  <c r="L18" i="8" l="1"/>
  <c r="L30" i="8" l="1"/>
  <c r="L52" i="8" s="1"/>
  <c r="M19" i="8"/>
  <c r="M20" i="8" s="1"/>
  <c r="J12" i="6"/>
  <c r="J13" i="6"/>
  <c r="J14" i="6"/>
  <c r="J15" i="6"/>
  <c r="F12" i="6"/>
  <c r="F13" i="6"/>
  <c r="F14" i="6"/>
  <c r="F15" i="6"/>
  <c r="X9" i="3" l="1"/>
  <c r="K26" i="3"/>
  <c r="K27" i="3" s="1"/>
  <c r="C71" i="9"/>
  <c r="L49" i="8"/>
  <c r="L50" i="8" s="1"/>
  <c r="L27" i="8"/>
  <c r="L28" i="8" s="1"/>
  <c r="K18" i="8"/>
  <c r="K30" i="8" l="1"/>
  <c r="K52" i="8" s="1"/>
  <c r="L19" i="8"/>
  <c r="L20" i="8" s="1"/>
  <c r="J26" i="3"/>
  <c r="J27" i="3" s="1"/>
  <c r="L26" i="3"/>
  <c r="L27" i="3" s="1"/>
  <c r="I26" i="3"/>
  <c r="I27" i="3" s="1"/>
  <c r="J48" i="8" l="1"/>
  <c r="K49" i="8" s="1"/>
  <c r="K50" i="8" s="1"/>
  <c r="P71" i="9" l="1"/>
  <c r="K27" i="8"/>
  <c r="K28" i="8" s="1"/>
  <c r="G27" i="8" l="1"/>
  <c r="G28" i="8" s="1"/>
  <c r="E27" i="8"/>
  <c r="E28" i="8" s="1"/>
  <c r="F27" i="8"/>
  <c r="F28" i="8" s="1"/>
  <c r="I27" i="8"/>
  <c r="I28" i="8" s="1"/>
  <c r="J27" i="8"/>
  <c r="J28" i="8" s="1"/>
  <c r="D27" i="8"/>
  <c r="D28" i="8" s="1"/>
  <c r="H27" i="8"/>
  <c r="H28" i="8" s="1"/>
  <c r="J18" i="8"/>
  <c r="J30" i="8" s="1"/>
  <c r="J52" i="8" s="1"/>
  <c r="I18" i="8"/>
  <c r="I30" i="8" s="1"/>
  <c r="H18" i="8"/>
  <c r="H30" i="8" s="1"/>
  <c r="G18" i="8"/>
  <c r="G30" i="8" s="1"/>
  <c r="F18" i="8"/>
  <c r="F30" i="8" s="1"/>
  <c r="E18" i="8"/>
  <c r="E30" i="8" s="1"/>
  <c r="D18" i="8"/>
  <c r="D30" i="8" s="1"/>
  <c r="C18" i="8"/>
  <c r="I48" i="8"/>
  <c r="J49" i="8" s="1"/>
  <c r="J50" i="8" s="1"/>
  <c r="H48" i="8"/>
  <c r="G48" i="8"/>
  <c r="F48" i="8"/>
  <c r="E48" i="8"/>
  <c r="D48" i="8"/>
  <c r="C44" i="8"/>
  <c r="C48" i="8" s="1"/>
  <c r="F52" i="8" l="1"/>
  <c r="E52" i="8"/>
  <c r="G52" i="8"/>
  <c r="H52" i="8"/>
  <c r="D52" i="8"/>
  <c r="I52" i="8"/>
  <c r="C30" i="8"/>
  <c r="C52" i="8" s="1"/>
  <c r="J19" i="8"/>
  <c r="J20" i="8" s="1"/>
  <c r="K19" i="8"/>
  <c r="K20" i="8" s="1"/>
  <c r="H19" i="8"/>
  <c r="H20" i="8" s="1"/>
  <c r="D19" i="8"/>
  <c r="D20" i="8" s="1"/>
  <c r="F19" i="8"/>
  <c r="F20" i="8" s="1"/>
  <c r="I19" i="8"/>
  <c r="I20" i="8" s="1"/>
  <c r="E19" i="8"/>
  <c r="E20" i="8" s="1"/>
  <c r="G19" i="8"/>
  <c r="G20" i="8" s="1"/>
  <c r="I49" i="8"/>
  <c r="I50" i="8" s="1"/>
  <c r="H49" i="8"/>
  <c r="H50" i="8" s="1"/>
  <c r="F49" i="8"/>
  <c r="F50" i="8" s="1"/>
  <c r="E49" i="8"/>
  <c r="E50" i="8" s="1"/>
  <c r="G49" i="8"/>
  <c r="G50" i="8" s="1"/>
  <c r="D49" i="8"/>
  <c r="D50" i="8" s="1"/>
  <c r="S25" i="3" l="1"/>
  <c r="T25" i="3" l="1"/>
  <c r="U25" i="3"/>
  <c r="C21" i="3"/>
  <c r="C25" i="3" s="1"/>
  <c r="J10" i="6" l="1"/>
  <c r="J17" i="6" s="1"/>
  <c r="J25" i="6" s="1"/>
  <c r="F10" i="6"/>
  <c r="F17" i="6" s="1"/>
  <c r="F25" i="6" s="1"/>
  <c r="X10" i="3" l="1"/>
  <c r="X25" i="3" s="1"/>
  <c r="F26" i="3" l="1"/>
  <c r="F27" i="3" s="1"/>
  <c r="D26" i="3"/>
  <c r="D27" i="3" s="1"/>
  <c r="E26" i="3"/>
  <c r="E27" i="3" s="1"/>
  <c r="H26" i="3"/>
  <c r="H27" i="3" s="1"/>
  <c r="G26" i="3"/>
  <c r="G27" i="3" s="1"/>
</calcChain>
</file>

<file path=xl/sharedStrings.xml><?xml version="1.0" encoding="utf-8"?>
<sst xmlns="http://schemas.openxmlformats.org/spreadsheetml/2006/main" count="385" uniqueCount="226">
  <si>
    <t>FY2010</t>
  </si>
  <si>
    <t>FY2011</t>
  </si>
  <si>
    <t>FY2012</t>
  </si>
  <si>
    <t>FY2013</t>
  </si>
  <si>
    <t>FY2014</t>
  </si>
  <si>
    <t>FY2015</t>
  </si>
  <si>
    <t>FY2016</t>
  </si>
  <si>
    <t>Original Budget</t>
  </si>
  <si>
    <t>Over-Time, DPS &amp; OE</t>
  </si>
  <si>
    <t>Actuals</t>
  </si>
  <si>
    <t>Surplus(Deficit)</t>
  </si>
  <si>
    <t>% of Budget Used</t>
  </si>
  <si>
    <t xml:space="preserve">Percentage change </t>
  </si>
  <si>
    <t>Change increase (decrease)</t>
  </si>
  <si>
    <t>CARD01</t>
  </si>
  <si>
    <t>CCSU Card Office</t>
  </si>
  <si>
    <t>CIO001</t>
  </si>
  <si>
    <t>Office of Chief Information Officer</t>
  </si>
  <si>
    <t>INFO01</t>
  </si>
  <si>
    <t>Information Technology Services</t>
  </si>
  <si>
    <t>INFO02</t>
  </si>
  <si>
    <t>Student Technology Center (STC)</t>
  </si>
  <si>
    <t>INFO03</t>
  </si>
  <si>
    <t>Info Tech Serv-User Support Serv</t>
  </si>
  <si>
    <t>INFO04</t>
  </si>
  <si>
    <t>Info Tech Serv-Admin Tech Serv</t>
  </si>
  <si>
    <t>INFO05</t>
  </si>
  <si>
    <t>Info Tech Serv-Technical Services</t>
  </si>
  <si>
    <t>INFO06</t>
  </si>
  <si>
    <t>Info Tech Serv-Enterprise Sys Srv</t>
  </si>
  <si>
    <t>MEDI01</t>
  </si>
  <si>
    <t>Academic Technology</t>
  </si>
  <si>
    <t>MEDI02</t>
  </si>
  <si>
    <t>IDTRC</t>
  </si>
  <si>
    <t>MEDI03</t>
  </si>
  <si>
    <t>Media Technology</t>
  </si>
  <si>
    <t>Chief Information Officer</t>
  </si>
  <si>
    <t>Total Chief Information Officer</t>
  </si>
  <si>
    <t>(Over-Time, DPS &amp; OE)</t>
  </si>
  <si>
    <t>Total</t>
  </si>
  <si>
    <t>With/OT</t>
  </si>
  <si>
    <t>Total Expenditures</t>
  </si>
  <si>
    <t>Available Balance</t>
  </si>
  <si>
    <t>Overtime</t>
  </si>
  <si>
    <t>Educational Supplies</t>
  </si>
  <si>
    <t>Advertising</t>
  </si>
  <si>
    <t>Other Fees</t>
  </si>
  <si>
    <t>Postage</t>
  </si>
  <si>
    <t>Subtotal Expenditures</t>
  </si>
  <si>
    <t>Banner</t>
  </si>
  <si>
    <t>Est. Annual Value</t>
  </si>
  <si>
    <t xml:space="preserve">Salary </t>
  </si>
  <si>
    <t xml:space="preserve"> Occupied </t>
  </si>
  <si>
    <t>Vacancy</t>
  </si>
  <si>
    <t>TOTAL</t>
  </si>
  <si>
    <t>Index</t>
  </si>
  <si>
    <t>Banner Index Name</t>
  </si>
  <si>
    <t xml:space="preserve"> Occupied Positions</t>
  </si>
  <si>
    <t>Vacancies</t>
  </si>
  <si>
    <t>Savings</t>
  </si>
  <si>
    <t>Position Count</t>
  </si>
  <si>
    <t>Count</t>
  </si>
  <si>
    <t>Chief Information Office</t>
  </si>
  <si>
    <t>TOTAL Full-Time</t>
  </si>
  <si>
    <t>Adjusted Budget</t>
  </si>
  <si>
    <t>Budget Transfers</t>
  </si>
  <si>
    <t>Personal Services, Over-Time, DPS &amp; OE</t>
  </si>
  <si>
    <t>FY2017</t>
  </si>
  <si>
    <t>Full-Time</t>
  </si>
  <si>
    <t>Part-Time</t>
  </si>
  <si>
    <t>Total Part-Time PS</t>
  </si>
  <si>
    <t>Grand Total Chief Information Officer</t>
  </si>
  <si>
    <t>Total Full-Time PS</t>
  </si>
  <si>
    <t>Total Over-Time, DPS &amp; OE</t>
  </si>
  <si>
    <t>(1) Starting July 1st FY18, the CIO area has been broken out into the following Divisions:</t>
  </si>
  <si>
    <t>FY2018</t>
  </si>
  <si>
    <t>BSRV04</t>
  </si>
  <si>
    <t>Telecom - University</t>
  </si>
  <si>
    <t>Telecom-University</t>
  </si>
  <si>
    <r>
      <rPr>
        <b/>
        <sz val="10"/>
        <rFont val="Microsoft Sans Serif"/>
        <family val="2"/>
      </rPr>
      <t>NOTE:</t>
    </r>
    <r>
      <rPr>
        <sz val="10"/>
        <rFont val="Microsoft Sans Serif"/>
        <family val="2"/>
      </rPr>
      <t xml:space="preserve">  Does not include Longevity or any additional payments.</t>
    </r>
  </si>
  <si>
    <t>FY2019</t>
  </si>
  <si>
    <t>Salaries &amp; Wages Reemployed Retiree</t>
  </si>
  <si>
    <t>Salaries &amp; Wages Univ Assistant</t>
  </si>
  <si>
    <t>Salaries &amp; Wages Student</t>
  </si>
  <si>
    <t>Salaries &amp; Wages-Cooperative Ed</t>
  </si>
  <si>
    <t>Other Professional Services</t>
  </si>
  <si>
    <t>Other Services</t>
  </si>
  <si>
    <t>Dues &amp; Memberships</t>
  </si>
  <si>
    <t>Meeting/Banquet/Conference Hosting</t>
  </si>
  <si>
    <t>Travel - OutState</t>
  </si>
  <si>
    <t>Fuel - Gasoline</t>
  </si>
  <si>
    <t>Supplies - Maintenance</t>
  </si>
  <si>
    <t>Signage - Non-Cap</t>
  </si>
  <si>
    <t>Facility Services - Other</t>
  </si>
  <si>
    <t>Hardware Maintenance &amp; Support</t>
  </si>
  <si>
    <t>Hardware Equipment Non-Cap</t>
  </si>
  <si>
    <t>Software Maintenance/Support</t>
  </si>
  <si>
    <t>Software License</t>
  </si>
  <si>
    <t>Technology Svcs - Wiring &amp; Repairs</t>
  </si>
  <si>
    <t>Technology Svcs - Telecomm</t>
  </si>
  <si>
    <t>Technology Svcs - Cellular</t>
  </si>
  <si>
    <t>Technology Svcs - Other</t>
  </si>
  <si>
    <t>Technology Supplies</t>
  </si>
  <si>
    <t>Supplies - Office</t>
  </si>
  <si>
    <t>Supplies - Food/Bev/Meals</t>
  </si>
  <si>
    <t>Supplies - Clothing &amp; Footwear</t>
  </si>
  <si>
    <t>Supplies - Promotional</t>
  </si>
  <si>
    <t>Supplies - Other</t>
  </si>
  <si>
    <t>Capital - Technology Equipment</t>
  </si>
  <si>
    <t>Capital - Other Equipment</t>
  </si>
  <si>
    <t>Less Encumbrances</t>
  </si>
  <si>
    <t>Subtotal CIO Full-Time &amp; Part-Time PS</t>
  </si>
  <si>
    <t>`</t>
  </si>
  <si>
    <t>FY2020</t>
  </si>
  <si>
    <t>Liability Insurance</t>
  </si>
  <si>
    <t>Subscriptions</t>
  </si>
  <si>
    <t>E-Subscriptions &amp; Electronic Media</t>
  </si>
  <si>
    <t>Furniture &amp; Furnishings - Non-Cap</t>
  </si>
  <si>
    <t>Capital - Software</t>
  </si>
  <si>
    <t>Info Tech Services Office</t>
  </si>
  <si>
    <t>Academic Technology Department</t>
  </si>
  <si>
    <t>FY2021</t>
  </si>
  <si>
    <t>CAO - CIO001, INFO01, INFO02, INFO03, INFO04, INFO05, INFO06</t>
  </si>
  <si>
    <t xml:space="preserve">BSRV04 - Transferred from Fixed Expense to CIO </t>
  </si>
  <si>
    <t>CFO - CARD01</t>
  </si>
  <si>
    <t>Inst Adv - MEDI01, MEDI03</t>
  </si>
  <si>
    <t>Acad Affairs - MEDI02</t>
  </si>
  <si>
    <t>CHAT01</t>
  </si>
  <si>
    <t>Chatbot Project</t>
  </si>
  <si>
    <t>SEC001</t>
  </si>
  <si>
    <t>Deputy CIO/Security</t>
  </si>
  <si>
    <t>(3) In FY21 CARD01 transferred back to CIO from CFO</t>
  </si>
  <si>
    <t>(2) In FY20 MEDI01 was transferred back to CIO from IA</t>
  </si>
  <si>
    <t>FY2022</t>
  </si>
  <si>
    <t>ESPT04</t>
  </si>
  <si>
    <t>eSports Technology</t>
  </si>
  <si>
    <t>601303</t>
  </si>
  <si>
    <t>601306</t>
  </si>
  <si>
    <t>601400</t>
  </si>
  <si>
    <t>601402</t>
  </si>
  <si>
    <t>601501</t>
  </si>
  <si>
    <t>701001</t>
  </si>
  <si>
    <t>701100</t>
  </si>
  <si>
    <t>701302</t>
  </si>
  <si>
    <t>701403</t>
  </si>
  <si>
    <t>701500</t>
  </si>
  <si>
    <t>701501</t>
  </si>
  <si>
    <t>701603</t>
  </si>
  <si>
    <t>702103</t>
  </si>
  <si>
    <t>702106</t>
  </si>
  <si>
    <t>702200</t>
  </si>
  <si>
    <t>705100</t>
  </si>
  <si>
    <t>705600</t>
  </si>
  <si>
    <t>Virtual Conferences</t>
  </si>
  <si>
    <t>706100</t>
  </si>
  <si>
    <t>706204</t>
  </si>
  <si>
    <t>Maintenance/Repairs - Motor Vehicle</t>
  </si>
  <si>
    <t>706300</t>
  </si>
  <si>
    <t>706502</t>
  </si>
  <si>
    <t>706504</t>
  </si>
  <si>
    <t>706605</t>
  </si>
  <si>
    <t>707000</t>
  </si>
  <si>
    <t>707001</t>
  </si>
  <si>
    <t>707100</t>
  </si>
  <si>
    <t>707101</t>
  </si>
  <si>
    <t>707150</t>
  </si>
  <si>
    <t>707151</t>
  </si>
  <si>
    <t>707152</t>
  </si>
  <si>
    <t>707153</t>
  </si>
  <si>
    <t>707200</t>
  </si>
  <si>
    <t>707300</t>
  </si>
  <si>
    <t>707301</t>
  </si>
  <si>
    <t>707306</t>
  </si>
  <si>
    <t>707307</t>
  </si>
  <si>
    <t>707309</t>
  </si>
  <si>
    <t>707400</t>
  </si>
  <si>
    <t>708040</t>
  </si>
  <si>
    <t>708060</t>
  </si>
  <si>
    <t>708080</t>
  </si>
  <si>
    <t>FY22 Original Budget</t>
  </si>
  <si>
    <t>Banner Index Expense Summary FY10 - FY22</t>
  </si>
  <si>
    <t>G:\General\Web Site Page\FY22 Working Data\Chief Information Officer\#1 FY10-FY22 All Expenditures</t>
  </si>
  <si>
    <t>FY22 Adjusted Budget vs Actual</t>
  </si>
  <si>
    <t>G:\General\Web Site Page\FY22 Working Data\Chief Information Officer\#2 FY10-FY22 Expenditures</t>
  </si>
  <si>
    <t>FY22 Expenditures</t>
  </si>
  <si>
    <t>G:\General\Web Site Page\FY22 Working Data\Chief Information Officer\#4 FY22 Detail By Index</t>
  </si>
  <si>
    <t>FY22 Full-Time &amp; Permanent Part-Time</t>
  </si>
  <si>
    <t>G:\General\Web Site Page\FY22 Working Data\Chief Information Officer\#4 Personal Services Analysis</t>
  </si>
  <si>
    <t>(3) In FY2 CARD01 transferred back to CIO from CFO</t>
  </si>
  <si>
    <t>FY2023</t>
  </si>
  <si>
    <t>Increase (Decrease)  FY23 Budget vs.</t>
  </si>
  <si>
    <t>Card Office</t>
  </si>
  <si>
    <t>601305</t>
  </si>
  <si>
    <t>Salaries &amp; Wages GR Intern</t>
  </si>
  <si>
    <t>701202</t>
  </si>
  <si>
    <t>Consulting Services</t>
  </si>
  <si>
    <t>701405</t>
  </si>
  <si>
    <t>Temporary Agency Services</t>
  </si>
  <si>
    <t>701502</t>
  </si>
  <si>
    <t>Licenses</t>
  </si>
  <si>
    <t>701600</t>
  </si>
  <si>
    <t>Bank Charges</t>
  </si>
  <si>
    <t>702101</t>
  </si>
  <si>
    <t>Educational Services</t>
  </si>
  <si>
    <t>706007</t>
  </si>
  <si>
    <t>Utilities - Cable TV &amp; Internet</t>
  </si>
  <si>
    <t>706200</t>
  </si>
  <si>
    <t>Maintenance/Repairs - General</t>
  </si>
  <si>
    <t>706501</t>
  </si>
  <si>
    <t>Carpet/Window Treatments - Non-Cap</t>
  </si>
  <si>
    <t>706503</t>
  </si>
  <si>
    <t>Environmental/Safety - Non-Cap</t>
  </si>
  <si>
    <t>706700</t>
  </si>
  <si>
    <t>Facilities - Lease &amp; Rental</t>
  </si>
  <si>
    <t>707350</t>
  </si>
  <si>
    <t>Printing &amp; Binding</t>
  </si>
  <si>
    <t>707500</t>
  </si>
  <si>
    <t>Op Expense - Art Non-Cap</t>
  </si>
  <si>
    <t>708023</t>
  </si>
  <si>
    <t>Building Equipment &amp; Systems</t>
  </si>
  <si>
    <t>Report as of 09-08-22</t>
  </si>
  <si>
    <t>ITSO01</t>
  </si>
  <si>
    <t>IT University Software and Hardware</t>
  </si>
  <si>
    <t>Thru/including PPE 6/17 - 6/30/22 (check date 7/15/22)</t>
  </si>
  <si>
    <t>TOTAL Part-Time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</si>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</sst>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</numFmts>
  <fonts count="8" x14ac:knownFonts="1">
    <font>
      <sz val="8"/>
      <name val="Microsoft Sans Serif"/>
      <family val="2"/>
      <charset val="204"/>
    </font>
    <font>
      <sz val="11"/>
      <color theme="1"/>
      <name val="Calibri"/>
      <family val="2"/>
      <scheme val="minor"/>
    </font>
    <font>
      <sz val="8"/>
      <name val="Microsoft Sans Serif"/>
      <family val="2"/>
      <charset val="204"/>
    </font>
    <font>
      <b/>
      <sz val="10"/>
      <name val="Microsoft Sans Serif"/>
      <family val="2"/>
    </font>
    <font>
      <sz val="10"/>
      <name val="Microsoft Sans Serif"/>
      <family val="2"/>
    </font>
    <font>
      <sz val="10"/>
      <name val="Arial"/>
      <family val="2"/>
    </font>
    <font>
      <sz val="10"/>
      <name val="Helv"/>
    </font>
    <font>
      <b/>
      <u/>
      <sz val="10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44" fontId="5" fillId="0" borderId="0" applyFont="0" applyFill="0" applyBorder="0" applyAlignment="0" applyProtection="0"/>
    <xf numFmtId="165" fontId="6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3" fillId="0" borderId="3" xfId="2" applyNumberFormat="1" applyFont="1" applyFill="1" applyBorder="1" applyAlignment="1">
      <alignment horizontal="center"/>
    </xf>
    <xf numFmtId="0" fontId="3" fillId="0" borderId="1" xfId="2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 wrapText="1"/>
    </xf>
    <xf numFmtId="0" fontId="3" fillId="0" borderId="4" xfId="2" applyFont="1" applyFill="1" applyBorder="1" applyAlignment="1">
      <alignment horizontal="center" wrapText="1"/>
    </xf>
    <xf numFmtId="0" fontId="3" fillId="0" borderId="5" xfId="2" applyNumberFormat="1" applyFont="1" applyFill="1" applyBorder="1" applyAlignment="1">
      <alignment horizontal="center"/>
    </xf>
    <xf numFmtId="0" fontId="3" fillId="0" borderId="6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/>
    <xf numFmtId="0" fontId="4" fillId="0" borderId="0" xfId="0" applyNumberFormat="1" applyFont="1" applyFill="1"/>
    <xf numFmtId="5" fontId="4" fillId="0" borderId="0" xfId="0" applyNumberFormat="1" applyFont="1"/>
    <xf numFmtId="5" fontId="4" fillId="0" borderId="0" xfId="0" applyNumberFormat="1" applyFont="1" applyFill="1"/>
    <xf numFmtId="10" fontId="4" fillId="0" borderId="0" xfId="0" applyNumberFormat="1" applyFont="1" applyFill="1" applyAlignment="1">
      <alignment horizontal="center"/>
    </xf>
    <xf numFmtId="5" fontId="4" fillId="0" borderId="0" xfId="0" applyNumberFormat="1" applyFont="1" applyFill="1" applyAlignment="1">
      <alignment horizontal="right"/>
    </xf>
    <xf numFmtId="0" fontId="3" fillId="0" borderId="2" xfId="0" applyNumberFormat="1" applyFont="1" applyBorder="1" applyAlignment="1">
      <alignment horizontal="right"/>
    </xf>
    <xf numFmtId="5" fontId="3" fillId="0" borderId="2" xfId="0" applyNumberFormat="1" applyFont="1" applyBorder="1"/>
    <xf numFmtId="5" fontId="3" fillId="0" borderId="2" xfId="0" applyNumberFormat="1" applyFont="1" applyFill="1" applyBorder="1"/>
    <xf numFmtId="10" fontId="3" fillId="0" borderId="2" xfId="0" applyNumberFormat="1" applyFont="1" applyFill="1" applyBorder="1" applyAlignment="1">
      <alignment horizontal="center"/>
    </xf>
    <xf numFmtId="10" fontId="4" fillId="0" borderId="0" xfId="1" applyNumberFormat="1" applyFont="1"/>
    <xf numFmtId="10" fontId="4" fillId="0" borderId="0" xfId="1" applyNumberFormat="1" applyFont="1" applyFill="1"/>
    <xf numFmtId="5" fontId="3" fillId="2" borderId="8" xfId="0" applyNumberFormat="1" applyFont="1" applyFill="1" applyBorder="1"/>
    <xf numFmtId="0" fontId="3" fillId="2" borderId="0" xfId="0" applyFont="1" applyFill="1" applyBorder="1"/>
    <xf numFmtId="5" fontId="3" fillId="2" borderId="2" xfId="0" applyNumberFormat="1" applyFont="1" applyFill="1" applyBorder="1"/>
    <xf numFmtId="0" fontId="3" fillId="3" borderId="0" xfId="0" applyFont="1" applyFill="1"/>
    <xf numFmtId="0" fontId="3" fillId="4" borderId="1" xfId="2" applyNumberFormat="1" applyFont="1" applyFill="1" applyBorder="1" applyAlignment="1">
      <alignment horizontal="center"/>
    </xf>
    <xf numFmtId="0" fontId="3" fillId="4" borderId="6" xfId="2" applyNumberFormat="1" applyFont="1" applyFill="1" applyBorder="1" applyAlignment="1">
      <alignment horizontal="center"/>
    </xf>
    <xf numFmtId="0" fontId="3" fillId="4" borderId="0" xfId="0" applyNumberFormat="1" applyFont="1" applyFill="1"/>
    <xf numFmtId="0" fontId="4" fillId="4" borderId="0" xfId="0" applyNumberFormat="1" applyFont="1" applyFill="1"/>
    <xf numFmtId="5" fontId="4" fillId="4" borderId="0" xfId="0" applyNumberFormat="1" applyFont="1" applyFill="1"/>
    <xf numFmtId="0" fontId="3" fillId="0" borderId="0" xfId="0" applyNumberFormat="1" applyFont="1" applyAlignment="1">
      <alignment horizontal="right"/>
    </xf>
    <xf numFmtId="0" fontId="4" fillId="3" borderId="0" xfId="0" applyFont="1" applyFill="1"/>
    <xf numFmtId="0" fontId="3" fillId="0" borderId="6" xfId="2" applyNumberFormat="1" applyFont="1" applyFill="1" applyBorder="1" applyAlignment="1">
      <alignment horizontal="center" wrapText="1"/>
    </xf>
    <xf numFmtId="0" fontId="3" fillId="0" borderId="1" xfId="2" applyNumberFormat="1" applyFont="1" applyFill="1" applyBorder="1" applyAlignment="1">
      <alignment horizontal="center" wrapText="1"/>
    </xf>
    <xf numFmtId="0" fontId="3" fillId="0" borderId="7" xfId="2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0" fontId="3" fillId="4" borderId="1" xfId="2" applyNumberFormat="1" applyFont="1" applyFill="1" applyBorder="1" applyAlignment="1">
      <alignment horizontal="center" wrapText="1"/>
    </xf>
    <xf numFmtId="0" fontId="3" fillId="4" borderId="6" xfId="2" applyNumberFormat="1" applyFont="1" applyFill="1" applyBorder="1" applyAlignment="1">
      <alignment horizontal="center" wrapText="1"/>
    </xf>
    <xf numFmtId="0" fontId="3" fillId="4" borderId="0" xfId="0" applyNumberFormat="1" applyFont="1" applyFill="1" applyAlignment="1">
      <alignment horizontal="center"/>
    </xf>
    <xf numFmtId="0" fontId="4" fillId="4" borderId="0" xfId="0" applyFont="1" applyFill="1"/>
    <xf numFmtId="5" fontId="4" fillId="0" borderId="0" xfId="0" applyNumberFormat="1" applyFont="1" applyAlignment="1">
      <alignment horizontal="center" vertical="center" wrapText="1"/>
    </xf>
    <xf numFmtId="5" fontId="4" fillId="0" borderId="6" xfId="0" applyNumberFormat="1" applyFont="1" applyBorder="1"/>
    <xf numFmtId="0" fontId="3" fillId="6" borderId="2" xfId="0" applyFont="1" applyFill="1" applyBorder="1"/>
    <xf numFmtId="5" fontId="3" fillId="6" borderId="2" xfId="0" applyNumberFormat="1" applyFont="1" applyFill="1" applyBorder="1"/>
    <xf numFmtId="5" fontId="4" fillId="0" borderId="0" xfId="0" applyNumberFormat="1" applyFont="1" applyAlignment="1">
      <alignment horizontal="center"/>
    </xf>
    <xf numFmtId="5" fontId="3" fillId="0" borderId="1" xfId="0" applyNumberFormat="1" applyFont="1" applyBorder="1"/>
    <xf numFmtId="164" fontId="3" fillId="0" borderId="2" xfId="0" applyNumberFormat="1" applyFont="1" applyFill="1" applyBorder="1"/>
    <xf numFmtId="0" fontId="3" fillId="0" borderId="0" xfId="0" applyFont="1" applyAlignment="1">
      <alignment horizontal="center"/>
    </xf>
    <xf numFmtId="5" fontId="4" fillId="0" borderId="0" xfId="0" applyNumberFormat="1" applyFont="1" applyAlignment="1">
      <alignment horizontal="center" wrapText="1"/>
    </xf>
    <xf numFmtId="5" fontId="4" fillId="3" borderId="0" xfId="0" applyNumberFormat="1" applyFont="1" applyFill="1"/>
    <xf numFmtId="0" fontId="4" fillId="0" borderId="0" xfId="3" applyFont="1"/>
    <xf numFmtId="0" fontId="3" fillId="0" borderId="0" xfId="0" applyNumberFormat="1" applyFont="1" applyFill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3" fillId="2" borderId="0" xfId="0" applyFont="1" applyFill="1"/>
    <xf numFmtId="0" fontId="3" fillId="0" borderId="0" xfId="0" applyNumberFormat="1" applyFont="1" applyFill="1" applyProtection="1">
      <protection locked="0"/>
    </xf>
    <xf numFmtId="5" fontId="4" fillId="0" borderId="0" xfId="3" applyNumberFormat="1" applyFont="1"/>
    <xf numFmtId="0" fontId="4" fillId="0" borderId="0" xfId="3" applyFont="1" applyAlignment="1">
      <alignment horizontal="center"/>
    </xf>
    <xf numFmtId="5" fontId="4" fillId="0" borderId="0" xfId="9" applyNumberFormat="1" applyFont="1"/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37" fontId="4" fillId="0" borderId="0" xfId="0" applyNumberFormat="1" applyFont="1"/>
    <xf numFmtId="0" fontId="3" fillId="5" borderId="0" xfId="0" applyNumberFormat="1" applyFont="1" applyFill="1" applyAlignment="1" applyProtection="1">
      <alignment horizontal="center"/>
      <protection locked="0"/>
    </xf>
    <xf numFmtId="5" fontId="4" fillId="0" borderId="2" xfId="0" applyNumberFormat="1" applyFont="1" applyBorder="1"/>
    <xf numFmtId="37" fontId="4" fillId="0" borderId="2" xfId="0" applyNumberFormat="1" applyFont="1" applyBorder="1"/>
    <xf numFmtId="0" fontId="4" fillId="0" borderId="0" xfId="0" applyNumberFormat="1" applyFont="1" applyFill="1" applyProtection="1">
      <protection locked="0"/>
    </xf>
    <xf numFmtId="0" fontId="4" fillId="0" borderId="0" xfId="0" applyFont="1" applyFill="1" applyAlignment="1">
      <alignment horizontal="center"/>
    </xf>
    <xf numFmtId="5" fontId="4" fillId="0" borderId="0" xfId="0" applyNumberFormat="1" applyFont="1" applyBorder="1"/>
    <xf numFmtId="37" fontId="4" fillId="0" borderId="0" xfId="0" applyNumberFormat="1" applyFont="1" applyBorder="1"/>
    <xf numFmtId="0" fontId="3" fillId="5" borderId="0" xfId="0" applyFont="1" applyFill="1" applyAlignment="1" applyProtection="1">
      <alignment horizontal="center"/>
      <protection locked="0"/>
    </xf>
  </cellXfs>
  <cellStyles count="27">
    <cellStyle name="Comma 2" xfId="19" xr:uid="{2AA21DE6-BC01-4568-AEF0-490E9F39D57F}"/>
    <cellStyle name="Comma 2 2 2" xfId="10" xr:uid="{40114EA6-1DC8-4C7B-89F6-187B03DC13CA}"/>
    <cellStyle name="Comma 3" xfId="20" xr:uid="{2E2C876C-074B-420E-9832-C2B1CD24A3D4}"/>
    <cellStyle name="Comma 4" xfId="15" xr:uid="{1A0BE708-14C6-48C1-BACA-9BF724D6D327}"/>
    <cellStyle name="Currency 2" xfId="21" xr:uid="{CF62D87F-F1AD-445F-AFF4-97CC17EC83B8}"/>
    <cellStyle name="Currency 2 2" xfId="5" xr:uid="{8F1F576D-7083-46F8-B8B5-B5E18FA5BB34}"/>
    <cellStyle name="Currency 3" xfId="22" xr:uid="{5F34E849-5490-46F3-A09B-3D22249D248F}"/>
    <cellStyle name="Currency 4" xfId="16" xr:uid="{B178A278-BE1B-43DD-82BD-8FE71F8A49CF}"/>
    <cellStyle name="Normal" xfId="0" builtinId="0"/>
    <cellStyle name="Normal 10" xfId="3" xr:uid="{4AC4A4BB-37F4-41FF-90AF-58CC4F4F990A}"/>
    <cellStyle name="Normal 11" xfId="9" xr:uid="{AE5D4CC0-CFE3-42B7-B755-672548D57A24}"/>
    <cellStyle name="Normal 11 3 2" xfId="13" xr:uid="{1B8D9C75-1E54-4DFE-9C82-6CDCB4E1F6F7}"/>
    <cellStyle name="Normal 2" xfId="7" xr:uid="{54AF288B-F45F-4FD0-AF0A-C72D331F81BD}"/>
    <cellStyle name="Normal 2 2" xfId="11" xr:uid="{ADE32510-26A7-43A1-8EC5-2920831A115B}"/>
    <cellStyle name="Normal 3" xfId="2" xr:uid="{00000000-0005-0000-0000-000001000000}"/>
    <cellStyle name="Normal 3 2" xfId="12" xr:uid="{F791AB9C-6F3C-46AB-A8A5-B6AD46CAC37E}"/>
    <cellStyle name="Normal 3 2 2" xfId="25" xr:uid="{DC87E601-E82E-4B45-AF87-1B7E83C31952}"/>
    <cellStyle name="Normal 3 3" xfId="24" xr:uid="{0809E264-0AF7-4DC8-AF03-45C63D88DBFE}"/>
    <cellStyle name="Normal 3 4" xfId="6" xr:uid="{F2E7C0BF-9E8C-4C1E-B99B-DB17C945778A}"/>
    <cellStyle name="Normal 3 5" xfId="8" xr:uid="{732574E0-00BA-43B6-BA4A-1B9BACFED43C}"/>
    <cellStyle name="Normal 4" xfId="26" xr:uid="{CA0F22D3-6536-446A-91D5-3F75D7DD975C}"/>
    <cellStyle name="Normal 5" xfId="14" xr:uid="{EC4D07B2-20DA-4A1F-B7D3-C9A52CF36B75}"/>
    <cellStyle name="Normal 6" xfId="4" xr:uid="{DADB3E2F-B273-4B62-B21D-94C5A653706C}"/>
    <cellStyle name="Percent" xfId="1" builtinId="5"/>
    <cellStyle name="Percent 2" xfId="23" xr:uid="{E815C67A-BEC7-4CE6-A3B2-C9B87912C95C}"/>
    <cellStyle name="Percent 3" xfId="18" xr:uid="{5E8CC6E0-7954-4E17-AE25-24C8693B8DDA}"/>
    <cellStyle name="Percent 4" xfId="17" xr:uid="{FFEA616B-D71F-43EF-97AB-B7CD21DA58B4}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5"/>
  <sheetViews>
    <sheetView tabSelected="1" workbookViewId="0">
      <selection activeCell="D1" sqref="C1:D1048576"/>
    </sheetView>
  </sheetViews>
  <sheetFormatPr defaultColWidth="9.1640625" defaultRowHeight="12.75" outlineLevelCol="1" x14ac:dyDescent="0.2"/>
  <cols>
    <col min="1" max="1" width="10.1640625" style="2" customWidth="1"/>
    <col min="2" max="2" width="49.5" style="2" customWidth="1"/>
    <col min="3" max="4" width="15.33203125" style="2" hidden="1" customWidth="1" outlineLevel="1"/>
    <col min="5" max="5" width="15.33203125" style="2" bestFit="1" customWidth="1" collapsed="1"/>
    <col min="6" max="10" width="15.33203125" style="2" bestFit="1" customWidth="1"/>
    <col min="11" max="11" width="15.1640625" style="2" customWidth="1"/>
    <col min="12" max="15" width="15.33203125" style="2" bestFit="1" customWidth="1"/>
    <col min="16" max="16384" width="9.1640625" style="2"/>
  </cols>
  <sheetData>
    <row r="1" spans="1:15" x14ac:dyDescent="0.2">
      <c r="A1" s="1" t="s">
        <v>180</v>
      </c>
    </row>
    <row r="2" spans="1:15" x14ac:dyDescent="0.2">
      <c r="A2" s="27" t="s">
        <v>36</v>
      </c>
      <c r="B2" s="34"/>
      <c r="F2" s="3"/>
      <c r="G2" s="3"/>
      <c r="J2" s="3"/>
      <c r="K2" s="3"/>
    </row>
    <row r="3" spans="1:15" x14ac:dyDescent="0.2">
      <c r="A3" s="1" t="s">
        <v>66</v>
      </c>
    </row>
    <row r="4" spans="1:15" x14ac:dyDescent="0.2">
      <c r="A4" s="1"/>
      <c r="I4" s="3"/>
    </row>
    <row r="5" spans="1:15" ht="27" customHeight="1" x14ac:dyDescent="0.2">
      <c r="B5" s="1"/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67</v>
      </c>
      <c r="K5" s="5" t="s">
        <v>75</v>
      </c>
      <c r="L5" s="5" t="s">
        <v>80</v>
      </c>
      <c r="M5" s="5" t="s">
        <v>113</v>
      </c>
      <c r="N5" s="5" t="s">
        <v>121</v>
      </c>
      <c r="O5" s="5" t="s">
        <v>133</v>
      </c>
    </row>
    <row r="6" spans="1:15" ht="15.6" customHeight="1" x14ac:dyDescent="0.2">
      <c r="B6" s="1"/>
      <c r="C6" s="9" t="s">
        <v>9</v>
      </c>
      <c r="D6" s="9" t="s">
        <v>9</v>
      </c>
      <c r="E6" s="9" t="s">
        <v>9</v>
      </c>
      <c r="F6" s="9" t="s">
        <v>9</v>
      </c>
      <c r="G6" s="9" t="s">
        <v>9</v>
      </c>
      <c r="H6" s="9" t="s">
        <v>9</v>
      </c>
      <c r="I6" s="9" t="s">
        <v>9</v>
      </c>
      <c r="J6" s="9" t="s">
        <v>9</v>
      </c>
      <c r="K6" s="9" t="s">
        <v>9</v>
      </c>
      <c r="L6" s="9" t="s">
        <v>9</v>
      </c>
      <c r="M6" s="9" t="s">
        <v>9</v>
      </c>
      <c r="N6" s="9" t="s">
        <v>9</v>
      </c>
      <c r="O6" s="9" t="s">
        <v>9</v>
      </c>
    </row>
    <row r="7" spans="1:15" x14ac:dyDescent="0.2">
      <c r="B7" s="1"/>
      <c r="C7" s="10"/>
      <c r="D7" s="10"/>
      <c r="E7" s="10"/>
      <c r="F7" s="10"/>
      <c r="G7" s="10"/>
      <c r="H7" s="10"/>
      <c r="I7" s="10"/>
    </row>
    <row r="8" spans="1:15" x14ac:dyDescent="0.2">
      <c r="B8" s="1" t="s">
        <v>36</v>
      </c>
      <c r="C8" s="12"/>
      <c r="D8" s="12"/>
      <c r="E8" s="12"/>
      <c r="F8" s="12"/>
      <c r="G8" s="12"/>
      <c r="H8" s="12"/>
      <c r="I8" s="13"/>
    </row>
    <row r="9" spans="1:15" x14ac:dyDescent="0.2">
      <c r="A9" s="1" t="s">
        <v>68</v>
      </c>
      <c r="B9" s="1"/>
      <c r="C9" s="12"/>
      <c r="D9" s="12"/>
      <c r="E9" s="12"/>
      <c r="F9" s="12"/>
      <c r="G9" s="12"/>
      <c r="H9" s="12"/>
      <c r="I9" s="13"/>
    </row>
    <row r="10" spans="1:15" x14ac:dyDescent="0.2">
      <c r="A10" s="12" t="s">
        <v>14</v>
      </c>
      <c r="B10" s="12" t="s">
        <v>15</v>
      </c>
      <c r="C10" s="14">
        <v>175992.22</v>
      </c>
      <c r="D10" s="14">
        <v>185023.63</v>
      </c>
      <c r="E10" s="14">
        <v>189529.11000000002</v>
      </c>
      <c r="F10" s="14">
        <v>190047.81</v>
      </c>
      <c r="G10" s="14">
        <v>193407.2</v>
      </c>
      <c r="H10" s="14">
        <v>196520.19999999998</v>
      </c>
      <c r="I10" s="14">
        <v>226649.19000000003</v>
      </c>
      <c r="J10" s="14">
        <v>226210.11000000002</v>
      </c>
      <c r="K10" s="14">
        <v>0</v>
      </c>
      <c r="L10" s="14">
        <v>0</v>
      </c>
      <c r="M10" s="15">
        <v>0</v>
      </c>
      <c r="N10" s="14">
        <v>0</v>
      </c>
      <c r="O10" s="14">
        <v>268976.88</v>
      </c>
    </row>
    <row r="11" spans="1:15" x14ac:dyDescent="0.2">
      <c r="A11" s="12" t="s">
        <v>16</v>
      </c>
      <c r="B11" s="12" t="s">
        <v>17</v>
      </c>
      <c r="C11" s="14">
        <v>193437.25</v>
      </c>
      <c r="D11" s="14">
        <v>216004.29</v>
      </c>
      <c r="E11" s="14">
        <v>226616.24000000002</v>
      </c>
      <c r="F11" s="14">
        <v>191017.65</v>
      </c>
      <c r="G11" s="14">
        <v>174680.91</v>
      </c>
      <c r="H11" s="14">
        <v>227010.74000000002</v>
      </c>
      <c r="I11" s="14">
        <v>234329.86000000002</v>
      </c>
      <c r="J11" s="14">
        <v>243186.15</v>
      </c>
      <c r="K11" s="14">
        <v>72334.539999999994</v>
      </c>
      <c r="L11" s="14">
        <v>141266.53</v>
      </c>
      <c r="M11" s="15">
        <v>207658.2</v>
      </c>
      <c r="N11" s="14">
        <v>238163.35</v>
      </c>
      <c r="O11" s="14">
        <v>266972.40000000002</v>
      </c>
    </row>
    <row r="12" spans="1:15" x14ac:dyDescent="0.2">
      <c r="A12" s="12" t="s">
        <v>18</v>
      </c>
      <c r="B12" s="12" t="s">
        <v>19</v>
      </c>
      <c r="C12" s="14">
        <v>53919.29</v>
      </c>
      <c r="D12" s="14">
        <v>49050.18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5">
        <v>0</v>
      </c>
      <c r="N12" s="14">
        <v>102308.67</v>
      </c>
      <c r="O12" s="14">
        <v>96.29</v>
      </c>
    </row>
    <row r="13" spans="1:15" x14ac:dyDescent="0.2">
      <c r="A13" s="12" t="s">
        <v>22</v>
      </c>
      <c r="B13" s="12" t="s">
        <v>23</v>
      </c>
      <c r="C13" s="14">
        <v>2185262.39</v>
      </c>
      <c r="D13" s="14">
        <v>2383341.1399999997</v>
      </c>
      <c r="E13" s="14">
        <v>2423592.9300000002</v>
      </c>
      <c r="F13" s="14">
        <v>2256745.62</v>
      </c>
      <c r="G13" s="14">
        <v>2431029.7000000002</v>
      </c>
      <c r="H13" s="14">
        <v>2537181.1100000003</v>
      </c>
      <c r="I13" s="14">
        <v>2731411.11</v>
      </c>
      <c r="J13" s="14">
        <v>2597706.1</v>
      </c>
      <c r="K13" s="14">
        <v>1211431.8799999999</v>
      </c>
      <c r="L13" s="14">
        <v>963495.28</v>
      </c>
      <c r="M13" s="15">
        <v>1009534.17</v>
      </c>
      <c r="N13" s="14">
        <v>1159057.81</v>
      </c>
      <c r="O13" s="14">
        <v>1346714.08</v>
      </c>
    </row>
    <row r="14" spans="1:15" x14ac:dyDescent="0.2">
      <c r="A14" s="12" t="s">
        <v>24</v>
      </c>
      <c r="B14" s="12" t="s">
        <v>25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702836.68</v>
      </c>
      <c r="L14" s="14">
        <v>646143.29</v>
      </c>
      <c r="M14" s="15">
        <v>662568.32999999996</v>
      </c>
      <c r="N14" s="14">
        <v>677137.35</v>
      </c>
      <c r="O14" s="14">
        <v>573831.96</v>
      </c>
    </row>
    <row r="15" spans="1:15" x14ac:dyDescent="0.2">
      <c r="A15" s="12" t="s">
        <v>26</v>
      </c>
      <c r="B15" s="12" t="s">
        <v>27</v>
      </c>
      <c r="C15" s="14">
        <v>0</v>
      </c>
      <c r="D15" s="14">
        <v>13555.36</v>
      </c>
      <c r="E15" s="14">
        <v>19298.88</v>
      </c>
      <c r="F15" s="14">
        <v>911.52</v>
      </c>
      <c r="G15" s="14">
        <v>15469.4</v>
      </c>
      <c r="H15" s="14">
        <v>68796.55</v>
      </c>
      <c r="I15" s="14">
        <v>73536.570000000007</v>
      </c>
      <c r="J15" s="14">
        <v>35122.01</v>
      </c>
      <c r="K15" s="14" t="s">
        <v>112</v>
      </c>
      <c r="L15" s="14">
        <v>767833.16</v>
      </c>
      <c r="M15" s="15">
        <v>784243.55</v>
      </c>
      <c r="N15" s="14">
        <v>819771.71</v>
      </c>
      <c r="O15" s="14">
        <v>820402.58</v>
      </c>
    </row>
    <row r="16" spans="1:15" x14ac:dyDescent="0.2">
      <c r="A16" s="12" t="s">
        <v>28</v>
      </c>
      <c r="B16" s="12" t="s">
        <v>29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110595.16</v>
      </c>
      <c r="L16" s="14">
        <v>116339.75</v>
      </c>
      <c r="M16" s="15">
        <v>163545.29999999999</v>
      </c>
      <c r="N16" s="14">
        <v>222379.44</v>
      </c>
      <c r="O16" s="14">
        <v>238125.77</v>
      </c>
    </row>
    <row r="17" spans="1:15" s="3" customFormat="1" x14ac:dyDescent="0.2">
      <c r="A17" s="13" t="s">
        <v>30</v>
      </c>
      <c r="B17" s="13" t="s">
        <v>31</v>
      </c>
      <c r="C17" s="14">
        <v>421928.45</v>
      </c>
      <c r="D17" s="14">
        <v>437906.27</v>
      </c>
      <c r="E17" s="14">
        <v>390823.76</v>
      </c>
      <c r="F17" s="14">
        <v>297862.41000000003</v>
      </c>
      <c r="G17" s="14">
        <v>406138.89</v>
      </c>
      <c r="H17" s="14">
        <v>510405.89</v>
      </c>
      <c r="I17" s="14">
        <v>557097.19999999995</v>
      </c>
      <c r="J17" s="14">
        <v>553621.27000000014</v>
      </c>
      <c r="K17" s="15">
        <v>0</v>
      </c>
      <c r="L17" s="15">
        <v>0</v>
      </c>
      <c r="M17" s="15">
        <v>264179.65000000002</v>
      </c>
      <c r="N17" s="15">
        <v>227258.35</v>
      </c>
      <c r="O17" s="15">
        <v>170004.08</v>
      </c>
    </row>
    <row r="18" spans="1:15" ht="13.5" thickBot="1" x14ac:dyDescent="0.25">
      <c r="B18" s="18" t="s">
        <v>72</v>
      </c>
      <c r="C18" s="19">
        <f t="shared" ref="C18:L18" si="0">SUM(C10:C17)</f>
        <v>3030539.6</v>
      </c>
      <c r="D18" s="19">
        <f t="shared" si="0"/>
        <v>3284880.8699999996</v>
      </c>
      <c r="E18" s="19">
        <f t="shared" si="0"/>
        <v>3249860.92</v>
      </c>
      <c r="F18" s="19">
        <f t="shared" si="0"/>
        <v>2936585.0100000002</v>
      </c>
      <c r="G18" s="19">
        <f t="shared" si="0"/>
        <v>3220726.1</v>
      </c>
      <c r="H18" s="19">
        <f t="shared" si="0"/>
        <v>3539914.49</v>
      </c>
      <c r="I18" s="20">
        <f t="shared" si="0"/>
        <v>3823023.9299999997</v>
      </c>
      <c r="J18" s="20">
        <f t="shared" si="0"/>
        <v>3655845.64</v>
      </c>
      <c r="K18" s="20">
        <f t="shared" si="0"/>
        <v>2097198.2600000002</v>
      </c>
      <c r="L18" s="20">
        <f t="shared" si="0"/>
        <v>2635078.0100000002</v>
      </c>
      <c r="M18" s="20">
        <f t="shared" ref="M18:N18" si="1">SUM(M10:M17)</f>
        <v>3091729.1999999997</v>
      </c>
      <c r="N18" s="20">
        <f t="shared" si="1"/>
        <v>3446076.68</v>
      </c>
      <c r="O18" s="20">
        <f t="shared" ref="O18" si="2">SUM(O10:O17)</f>
        <v>3685124.0400000005</v>
      </c>
    </row>
    <row r="19" spans="1:15" ht="13.5" thickTop="1" x14ac:dyDescent="0.2">
      <c r="B19" s="12" t="s">
        <v>13</v>
      </c>
      <c r="C19" s="14"/>
      <c r="D19" s="15">
        <f>D18-C18</f>
        <v>254341.26999999955</v>
      </c>
      <c r="E19" s="15">
        <f t="shared" ref="E19" si="3">E18-D18</f>
        <v>-35019.949999999721</v>
      </c>
      <c r="F19" s="15">
        <f t="shared" ref="F19" si="4">F18-E18</f>
        <v>-313275.90999999968</v>
      </c>
      <c r="G19" s="15">
        <f t="shared" ref="G19" si="5">G18-F18</f>
        <v>284141.08999999985</v>
      </c>
      <c r="H19" s="15">
        <f t="shared" ref="H19" si="6">H18-G18</f>
        <v>319188.39000000013</v>
      </c>
      <c r="I19" s="15">
        <f>I18-H18</f>
        <v>283109.43999999948</v>
      </c>
      <c r="J19" s="15">
        <f t="shared" ref="J19:O19" si="7">J18-I18</f>
        <v>-167178.28999999957</v>
      </c>
      <c r="K19" s="15">
        <f t="shared" si="7"/>
        <v>-1558647.38</v>
      </c>
      <c r="L19" s="15">
        <f t="shared" si="7"/>
        <v>537879.75</v>
      </c>
      <c r="M19" s="15">
        <f t="shared" si="7"/>
        <v>456651.18999999948</v>
      </c>
      <c r="N19" s="15">
        <f t="shared" si="7"/>
        <v>354347.48000000045</v>
      </c>
      <c r="O19" s="15">
        <f t="shared" si="7"/>
        <v>239047.36000000034</v>
      </c>
    </row>
    <row r="20" spans="1:15" x14ac:dyDescent="0.2">
      <c r="B20" s="12" t="s">
        <v>12</v>
      </c>
      <c r="D20" s="22">
        <f>D19/C18</f>
        <v>8.3926067159788814E-2</v>
      </c>
      <c r="E20" s="22">
        <f t="shared" ref="E20" si="8">E19/D18</f>
        <v>-1.0660949783545643E-2</v>
      </c>
      <c r="F20" s="22">
        <f t="shared" ref="F20" si="9">F19/E18</f>
        <v>-9.6396712878408258E-2</v>
      </c>
      <c r="G20" s="22">
        <f t="shared" ref="G20" si="10">G19/F18</f>
        <v>9.6759020778356367E-2</v>
      </c>
      <c r="H20" s="22">
        <f t="shared" ref="H20" si="11">H19/G18</f>
        <v>9.9104481439759848E-2</v>
      </c>
      <c r="I20" s="23">
        <f>I19/H18</f>
        <v>7.9976349937198474E-2</v>
      </c>
      <c r="J20" s="23">
        <f t="shared" ref="J20:O20" si="12">J19/I18</f>
        <v>-4.3729333914998433E-2</v>
      </c>
      <c r="K20" s="23">
        <f t="shared" si="12"/>
        <v>-0.42634387047041727</v>
      </c>
      <c r="L20" s="23">
        <f t="shared" si="12"/>
        <v>0.25647539398587904</v>
      </c>
      <c r="M20" s="23">
        <f t="shared" si="12"/>
        <v>0.17329702887999107</v>
      </c>
      <c r="N20" s="23">
        <f t="shared" si="12"/>
        <v>0.11461142198352964</v>
      </c>
      <c r="O20" s="23">
        <f t="shared" si="12"/>
        <v>6.9367974713783892E-2</v>
      </c>
    </row>
    <row r="21" spans="1:15" x14ac:dyDescent="0.2">
      <c r="B21" s="1"/>
      <c r="C21" s="12"/>
      <c r="D21" s="12"/>
      <c r="E21" s="12"/>
      <c r="F21" s="12"/>
      <c r="G21" s="12"/>
      <c r="H21" s="12"/>
      <c r="I21" s="13"/>
    </row>
    <row r="22" spans="1:15" x14ac:dyDescent="0.2">
      <c r="A22" s="1" t="s">
        <v>69</v>
      </c>
      <c r="B22" s="1"/>
      <c r="C22" s="12"/>
      <c r="D22" s="12"/>
      <c r="E22" s="12"/>
      <c r="F22" s="12"/>
      <c r="G22" s="12"/>
      <c r="H22" s="12"/>
      <c r="I22" s="13"/>
    </row>
    <row r="23" spans="1:15" x14ac:dyDescent="0.2">
      <c r="A23" s="2" t="s">
        <v>14</v>
      </c>
      <c r="B23" s="12" t="s">
        <v>15</v>
      </c>
      <c r="C23" s="14">
        <v>26203.7</v>
      </c>
      <c r="D23" s="14">
        <v>26776.74</v>
      </c>
      <c r="E23" s="14">
        <v>27644.07</v>
      </c>
      <c r="F23" s="14">
        <v>28411.71</v>
      </c>
      <c r="G23" s="14">
        <v>31944.93</v>
      </c>
      <c r="H23" s="14">
        <v>35931.08</v>
      </c>
      <c r="I23" s="14">
        <v>35077.040000000001</v>
      </c>
      <c r="J23" s="14">
        <v>35283.83</v>
      </c>
      <c r="K23" s="14">
        <v>0</v>
      </c>
      <c r="L23" s="14">
        <v>0</v>
      </c>
      <c r="M23" s="14">
        <v>0</v>
      </c>
      <c r="N23" s="14">
        <v>0</v>
      </c>
      <c r="O23" s="14">
        <v>43504.47</v>
      </c>
    </row>
    <row r="24" spans="1:15" x14ac:dyDescent="0.2">
      <c r="A24" s="2" t="s">
        <v>22</v>
      </c>
      <c r="B24" s="12" t="s">
        <v>23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11252.27</v>
      </c>
      <c r="I24" s="14">
        <v>23389.69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x14ac:dyDescent="0.2">
      <c r="A25" s="12" t="s">
        <v>26</v>
      </c>
      <c r="B25" s="12" t="s">
        <v>27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34665.25</v>
      </c>
    </row>
    <row r="26" spans="1:15" ht="13.5" thickBot="1" x14ac:dyDescent="0.25">
      <c r="B26" s="38" t="s">
        <v>70</v>
      </c>
      <c r="C26" s="19">
        <f>SUM(C23:C25)</f>
        <v>26203.7</v>
      </c>
      <c r="D26" s="19">
        <f t="shared" ref="D26:O26" si="13">SUM(D23:D25)</f>
        <v>26776.74</v>
      </c>
      <c r="E26" s="19">
        <f t="shared" si="13"/>
        <v>27644.07</v>
      </c>
      <c r="F26" s="19">
        <f t="shared" si="13"/>
        <v>28411.71</v>
      </c>
      <c r="G26" s="19">
        <f t="shared" si="13"/>
        <v>31944.93</v>
      </c>
      <c r="H26" s="19">
        <f t="shared" si="13"/>
        <v>47183.350000000006</v>
      </c>
      <c r="I26" s="19">
        <f t="shared" si="13"/>
        <v>58466.729999999996</v>
      </c>
      <c r="J26" s="19">
        <f t="shared" si="13"/>
        <v>35283.83</v>
      </c>
      <c r="K26" s="19">
        <f t="shared" si="13"/>
        <v>0</v>
      </c>
      <c r="L26" s="19">
        <f t="shared" si="13"/>
        <v>0</v>
      </c>
      <c r="M26" s="19">
        <f t="shared" si="13"/>
        <v>0</v>
      </c>
      <c r="N26" s="19">
        <f t="shared" si="13"/>
        <v>0</v>
      </c>
      <c r="O26" s="19">
        <f t="shared" si="13"/>
        <v>78169.72</v>
      </c>
    </row>
    <row r="27" spans="1:15" ht="13.5" thickTop="1" x14ac:dyDescent="0.2">
      <c r="B27" s="1"/>
      <c r="C27" s="12"/>
      <c r="D27" s="15">
        <f>D26-C26</f>
        <v>573.04000000000087</v>
      </c>
      <c r="E27" s="15">
        <f t="shared" ref="E27:O27" si="14">E26-D26</f>
        <v>867.32999999999811</v>
      </c>
      <c r="F27" s="15">
        <f t="shared" si="14"/>
        <v>767.63999999999942</v>
      </c>
      <c r="G27" s="15">
        <f t="shared" si="14"/>
        <v>3533.2200000000012</v>
      </c>
      <c r="H27" s="15">
        <f t="shared" si="14"/>
        <v>15238.420000000006</v>
      </c>
      <c r="I27" s="15">
        <f t="shared" si="14"/>
        <v>11283.37999999999</v>
      </c>
      <c r="J27" s="15">
        <f t="shared" si="14"/>
        <v>-23182.899999999994</v>
      </c>
      <c r="K27" s="15">
        <f t="shared" si="14"/>
        <v>-35283.83</v>
      </c>
      <c r="L27" s="15">
        <f t="shared" si="14"/>
        <v>0</v>
      </c>
      <c r="M27" s="15">
        <f t="shared" si="14"/>
        <v>0</v>
      </c>
      <c r="N27" s="15">
        <f t="shared" si="14"/>
        <v>0</v>
      </c>
      <c r="O27" s="15">
        <f t="shared" si="14"/>
        <v>78169.72</v>
      </c>
    </row>
    <row r="28" spans="1:15" x14ac:dyDescent="0.2">
      <c r="B28" s="1"/>
      <c r="C28" s="12"/>
      <c r="D28" s="22">
        <f>D27/C26</f>
        <v>2.1868667401931823E-2</v>
      </c>
      <c r="E28" s="22">
        <f t="shared" ref="E28:O28" si="15">E27/D26</f>
        <v>3.2391172338380181E-2</v>
      </c>
      <c r="F28" s="22">
        <f t="shared" si="15"/>
        <v>2.7768704101820009E-2</v>
      </c>
      <c r="G28" s="22">
        <f t="shared" si="15"/>
        <v>0.12435787919840098</v>
      </c>
      <c r="H28" s="22">
        <f t="shared" si="15"/>
        <v>0.47702154927245122</v>
      </c>
      <c r="I28" s="22">
        <f t="shared" si="15"/>
        <v>0.23913901831896187</v>
      </c>
      <c r="J28" s="22">
        <f t="shared" si="15"/>
        <v>-0.39651439374153463</v>
      </c>
      <c r="K28" s="22">
        <f t="shared" si="15"/>
        <v>-1</v>
      </c>
      <c r="L28" s="22" t="e">
        <f t="shared" si="15"/>
        <v>#DIV/0!</v>
      </c>
      <c r="M28" s="22" t="e">
        <f t="shared" si="15"/>
        <v>#DIV/0!</v>
      </c>
      <c r="N28" s="22" t="e">
        <f t="shared" si="15"/>
        <v>#DIV/0!</v>
      </c>
      <c r="O28" s="22" t="e">
        <f t="shared" si="15"/>
        <v>#DIV/0!</v>
      </c>
    </row>
    <row r="29" spans="1:15" x14ac:dyDescent="0.2">
      <c r="B29" s="1"/>
      <c r="C29" s="1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 ht="13.5" thickBot="1" x14ac:dyDescent="0.25">
      <c r="B30" s="45" t="s">
        <v>111</v>
      </c>
      <c r="C30" s="46">
        <f>C18+C26</f>
        <v>3056743.3000000003</v>
      </c>
      <c r="D30" s="46">
        <f t="shared" ref="D30:L30" si="16">D18+D26</f>
        <v>3311657.61</v>
      </c>
      <c r="E30" s="46">
        <f t="shared" si="16"/>
        <v>3277504.9899999998</v>
      </c>
      <c r="F30" s="46">
        <f t="shared" si="16"/>
        <v>2964996.72</v>
      </c>
      <c r="G30" s="46">
        <f t="shared" si="16"/>
        <v>3252671.0300000003</v>
      </c>
      <c r="H30" s="46">
        <f t="shared" si="16"/>
        <v>3587097.8400000003</v>
      </c>
      <c r="I30" s="46">
        <f t="shared" si="16"/>
        <v>3881490.6599999997</v>
      </c>
      <c r="J30" s="46">
        <f t="shared" si="16"/>
        <v>3691129.47</v>
      </c>
      <c r="K30" s="46">
        <f t="shared" si="16"/>
        <v>2097198.2600000002</v>
      </c>
      <c r="L30" s="46">
        <f t="shared" si="16"/>
        <v>2635078.0100000002</v>
      </c>
      <c r="M30" s="46">
        <f t="shared" ref="M30:N30" si="17">M18+M26</f>
        <v>3091729.1999999997</v>
      </c>
      <c r="N30" s="46">
        <f t="shared" si="17"/>
        <v>3446076.68</v>
      </c>
      <c r="O30" s="46">
        <f t="shared" ref="O30" si="18">O18+O26</f>
        <v>3763293.7600000007</v>
      </c>
    </row>
    <row r="31" spans="1:15" ht="13.5" thickTop="1" x14ac:dyDescent="0.2">
      <c r="B31" s="1"/>
      <c r="C31" s="1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5" x14ac:dyDescent="0.2">
      <c r="A32" s="1" t="s">
        <v>8</v>
      </c>
      <c r="B32" s="1"/>
      <c r="C32" s="12"/>
      <c r="D32" s="12"/>
      <c r="E32" s="12"/>
      <c r="F32" s="12"/>
      <c r="G32" s="12"/>
      <c r="H32" s="12"/>
      <c r="I32" s="13"/>
      <c r="N32" s="14"/>
      <c r="O32" s="14"/>
    </row>
    <row r="33" spans="1:15" x14ac:dyDescent="0.2">
      <c r="A33" s="2" t="s">
        <v>76</v>
      </c>
      <c r="B33" s="2" t="s">
        <v>77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126053.29</v>
      </c>
      <c r="L33" s="14">
        <v>380084.49</v>
      </c>
      <c r="M33" s="15">
        <v>513160.83</v>
      </c>
      <c r="N33" s="14">
        <v>704364.89</v>
      </c>
      <c r="O33" s="14">
        <v>1081181.07</v>
      </c>
    </row>
    <row r="34" spans="1:15" x14ac:dyDescent="0.2">
      <c r="A34" s="12" t="s">
        <v>14</v>
      </c>
      <c r="B34" s="12" t="s">
        <v>15</v>
      </c>
      <c r="C34" s="14">
        <v>201491.9</v>
      </c>
      <c r="D34" s="14">
        <v>177736.94</v>
      </c>
      <c r="E34" s="14">
        <v>179203.76000000004</v>
      </c>
      <c r="F34" s="14">
        <v>171757.62000000002</v>
      </c>
      <c r="G34" s="14">
        <v>234081.19999999998</v>
      </c>
      <c r="H34" s="14">
        <v>186180.25999999998</v>
      </c>
      <c r="I34" s="15">
        <v>208822.88</v>
      </c>
      <c r="J34" s="15">
        <v>173651.78</v>
      </c>
      <c r="K34" s="15">
        <v>0</v>
      </c>
      <c r="L34" s="15">
        <v>0</v>
      </c>
      <c r="M34" s="15">
        <v>0</v>
      </c>
      <c r="N34" s="14">
        <v>0</v>
      </c>
      <c r="O34" s="14">
        <v>168249.38</v>
      </c>
    </row>
    <row r="35" spans="1:15" x14ac:dyDescent="0.2">
      <c r="A35" s="12" t="s">
        <v>127</v>
      </c>
      <c r="B35" s="2" t="s">
        <v>128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4">
        <v>46498.03</v>
      </c>
      <c r="O35" s="14">
        <v>52962.38</v>
      </c>
    </row>
    <row r="36" spans="1:15" x14ac:dyDescent="0.2">
      <c r="A36" s="12" t="s">
        <v>16</v>
      </c>
      <c r="B36" s="12" t="s">
        <v>17</v>
      </c>
      <c r="C36" s="14">
        <v>158655.67999999999</v>
      </c>
      <c r="D36" s="14">
        <v>271779.56</v>
      </c>
      <c r="E36" s="14">
        <v>147343.98000000001</v>
      </c>
      <c r="F36" s="14">
        <v>233874.82</v>
      </c>
      <c r="G36" s="14">
        <v>216170.63</v>
      </c>
      <c r="H36" s="14">
        <v>123863.5</v>
      </c>
      <c r="I36" s="15">
        <v>273952.21000000002</v>
      </c>
      <c r="J36" s="15">
        <v>221067.07</v>
      </c>
      <c r="K36" s="15">
        <v>47257.68</v>
      </c>
      <c r="L36" s="15">
        <v>106773.62</v>
      </c>
      <c r="M36" s="15">
        <v>170054.93</v>
      </c>
      <c r="N36" s="14">
        <v>153308.35</v>
      </c>
      <c r="O36" s="14">
        <v>111288.89</v>
      </c>
    </row>
    <row r="37" spans="1:15" x14ac:dyDescent="0.2">
      <c r="A37" s="59" t="s">
        <v>134</v>
      </c>
      <c r="B37" s="53" t="s">
        <v>135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4">
        <v>0</v>
      </c>
      <c r="O37" s="14">
        <v>9267.48</v>
      </c>
    </row>
    <row r="38" spans="1:15" x14ac:dyDescent="0.2">
      <c r="A38" s="12" t="s">
        <v>18</v>
      </c>
      <c r="B38" s="12" t="s">
        <v>19</v>
      </c>
      <c r="C38" s="14">
        <v>62463.06</v>
      </c>
      <c r="D38" s="14">
        <v>73006.73</v>
      </c>
      <c r="E38" s="14">
        <v>66261.37000000001</v>
      </c>
      <c r="F38" s="14">
        <v>55051.950000000012</v>
      </c>
      <c r="G38" s="14">
        <v>53957.909999999996</v>
      </c>
      <c r="H38" s="14">
        <v>59898.930000000008</v>
      </c>
      <c r="I38" s="15">
        <v>50581.30000000001</v>
      </c>
      <c r="J38" s="15">
        <v>46406.9</v>
      </c>
      <c r="K38" s="15">
        <v>28265.1</v>
      </c>
      <c r="L38" s="15">
        <v>30170.54</v>
      </c>
      <c r="M38" s="15">
        <v>126706.27</v>
      </c>
      <c r="N38" s="14">
        <v>123041.55000000002</v>
      </c>
      <c r="O38" s="14">
        <v>106528.86000000002</v>
      </c>
    </row>
    <row r="39" spans="1:15" x14ac:dyDescent="0.2">
      <c r="A39" s="12" t="s">
        <v>20</v>
      </c>
      <c r="B39" s="12" t="s">
        <v>21</v>
      </c>
      <c r="C39" s="14">
        <v>15618.04</v>
      </c>
      <c r="D39" s="14">
        <v>22909.42</v>
      </c>
      <c r="E39" s="14">
        <v>15911.73</v>
      </c>
      <c r="F39" s="14">
        <v>17941.780000000002</v>
      </c>
      <c r="G39" s="14">
        <v>10444.11</v>
      </c>
      <c r="H39" s="14">
        <v>14484.73</v>
      </c>
      <c r="I39" s="15">
        <v>9991.57</v>
      </c>
      <c r="J39" s="15">
        <v>12374.32</v>
      </c>
      <c r="K39" s="15">
        <v>425616.8</v>
      </c>
      <c r="L39" s="15">
        <v>424706.41</v>
      </c>
      <c r="M39" s="15">
        <v>388820</v>
      </c>
      <c r="N39" s="14">
        <v>304168.62000000005</v>
      </c>
      <c r="O39" s="14">
        <v>298752.54999999993</v>
      </c>
    </row>
    <row r="40" spans="1:15" x14ac:dyDescent="0.2">
      <c r="A40" s="12" t="s">
        <v>22</v>
      </c>
      <c r="B40" s="12" t="s">
        <v>23</v>
      </c>
      <c r="C40" s="14">
        <v>307502.51000000007</v>
      </c>
      <c r="D40" s="14">
        <v>337176.25999999989</v>
      </c>
      <c r="E40" s="14">
        <v>289496.88</v>
      </c>
      <c r="F40" s="14">
        <v>311069.3</v>
      </c>
      <c r="G40" s="14">
        <v>304791.11000000004</v>
      </c>
      <c r="H40" s="14">
        <v>318946.2699999999</v>
      </c>
      <c r="I40" s="15">
        <v>312605.76000000013</v>
      </c>
      <c r="J40" s="15">
        <v>279297.40000000002</v>
      </c>
      <c r="K40" s="15">
        <v>494088.16</v>
      </c>
      <c r="L40" s="15">
        <v>549702.48</v>
      </c>
      <c r="M40" s="15">
        <v>560331.55000000005</v>
      </c>
      <c r="N40" s="14">
        <v>479272.53000000014</v>
      </c>
      <c r="O40" s="14">
        <v>471619.58</v>
      </c>
    </row>
    <row r="41" spans="1:15" x14ac:dyDescent="0.2">
      <c r="A41" s="12" t="s">
        <v>24</v>
      </c>
      <c r="B41" s="12" t="s">
        <v>25</v>
      </c>
      <c r="C41" s="14">
        <v>58387.090000000004</v>
      </c>
      <c r="D41" s="14">
        <v>84002.220000000016</v>
      </c>
      <c r="E41" s="14">
        <v>65035.739999999991</v>
      </c>
      <c r="F41" s="14">
        <v>87594.1</v>
      </c>
      <c r="G41" s="14">
        <v>60755.100000000013</v>
      </c>
      <c r="H41" s="14">
        <v>70240.81</v>
      </c>
      <c r="I41" s="15">
        <v>49127.07</v>
      </c>
      <c r="J41" s="15">
        <v>34843.980000000003</v>
      </c>
      <c r="K41" s="15">
        <v>170118.22</v>
      </c>
      <c r="L41" s="15">
        <v>168720.55</v>
      </c>
      <c r="M41" s="15">
        <v>129741.16</v>
      </c>
      <c r="N41" s="14">
        <v>111779.06999999999</v>
      </c>
      <c r="O41" s="14">
        <v>703182.5</v>
      </c>
    </row>
    <row r="42" spans="1:15" x14ac:dyDescent="0.2">
      <c r="A42" s="12" t="s">
        <v>26</v>
      </c>
      <c r="B42" s="12" t="s">
        <v>27</v>
      </c>
      <c r="C42" s="14">
        <v>315864.0500000001</v>
      </c>
      <c r="D42" s="14">
        <v>304108.51</v>
      </c>
      <c r="E42" s="14">
        <v>232509.56999999998</v>
      </c>
      <c r="F42" s="14">
        <v>275816.94</v>
      </c>
      <c r="G42" s="14">
        <v>251631.58000000002</v>
      </c>
      <c r="H42" s="14">
        <v>211000.88</v>
      </c>
      <c r="I42" s="15">
        <v>237249.21000000002</v>
      </c>
      <c r="J42" s="15">
        <v>193284.31</v>
      </c>
      <c r="K42" s="15">
        <v>348216.99</v>
      </c>
      <c r="L42" s="15">
        <v>691943.77</v>
      </c>
      <c r="M42" s="15">
        <v>738919.73</v>
      </c>
      <c r="N42" s="14">
        <v>773809.87</v>
      </c>
      <c r="O42" s="14">
        <v>732471.87999999989</v>
      </c>
    </row>
    <row r="43" spans="1:15" x14ac:dyDescent="0.2">
      <c r="A43" s="12" t="s">
        <v>28</v>
      </c>
      <c r="B43" s="12" t="s">
        <v>29</v>
      </c>
      <c r="C43" s="14">
        <v>2547.84</v>
      </c>
      <c r="D43" s="14">
        <v>9895.33</v>
      </c>
      <c r="E43" s="14">
        <v>32829.800000000003</v>
      </c>
      <c r="F43" s="14">
        <v>29629.41</v>
      </c>
      <c r="G43" s="14">
        <v>11654.02</v>
      </c>
      <c r="H43" s="14">
        <v>10499.36</v>
      </c>
      <c r="I43" s="15">
        <v>6222.01</v>
      </c>
      <c r="J43" s="15">
        <v>3384.33</v>
      </c>
      <c r="K43" s="15">
        <v>0</v>
      </c>
      <c r="L43" s="15">
        <v>0</v>
      </c>
      <c r="M43" s="15">
        <v>21851.1</v>
      </c>
      <c r="N43" s="14">
        <v>386421.58</v>
      </c>
      <c r="O43" s="14">
        <v>252275.22</v>
      </c>
    </row>
    <row r="44" spans="1:15" s="3" customFormat="1" x14ac:dyDescent="0.2">
      <c r="A44" s="13" t="s">
        <v>30</v>
      </c>
      <c r="B44" s="13" t="s">
        <v>31</v>
      </c>
      <c r="C44" s="15">
        <f>125610.79+7759.29</f>
        <v>133370.07999999999</v>
      </c>
      <c r="D44" s="15">
        <v>112692.72999999998</v>
      </c>
      <c r="E44" s="15">
        <v>37900.04</v>
      </c>
      <c r="F44" s="15">
        <v>2443.23</v>
      </c>
      <c r="G44" s="15">
        <v>66681.960000000006</v>
      </c>
      <c r="H44" s="15">
        <v>49278.5</v>
      </c>
      <c r="I44" s="15">
        <v>46471.12</v>
      </c>
      <c r="J44" s="15">
        <v>44952.12</v>
      </c>
      <c r="K44" s="15">
        <v>0</v>
      </c>
      <c r="L44" s="15">
        <v>0</v>
      </c>
      <c r="M44" s="15">
        <v>105515.23</v>
      </c>
      <c r="N44" s="14">
        <v>26476.94</v>
      </c>
      <c r="O44" s="14">
        <v>32580.93</v>
      </c>
    </row>
    <row r="45" spans="1:15" x14ac:dyDescent="0.2">
      <c r="A45" s="12" t="s">
        <v>32</v>
      </c>
      <c r="B45" s="12" t="s">
        <v>33</v>
      </c>
      <c r="C45" s="14">
        <v>86866.510000000009</v>
      </c>
      <c r="D45" s="14">
        <v>75095.48000000001</v>
      </c>
      <c r="E45" s="14">
        <v>70753.06</v>
      </c>
      <c r="F45" s="14">
        <v>52606.76</v>
      </c>
      <c r="G45" s="14">
        <v>46221.84</v>
      </c>
      <c r="H45" s="14">
        <v>37516.210000000006</v>
      </c>
      <c r="I45" s="15">
        <v>41408.959999999999</v>
      </c>
      <c r="J45" s="15">
        <v>52010.53</v>
      </c>
      <c r="K45" s="15">
        <v>0</v>
      </c>
      <c r="L45" s="15">
        <v>0</v>
      </c>
      <c r="M45" s="15">
        <v>0</v>
      </c>
      <c r="N45" s="14">
        <v>0</v>
      </c>
      <c r="O45" s="14">
        <v>0</v>
      </c>
    </row>
    <row r="46" spans="1:15" x14ac:dyDescent="0.2">
      <c r="A46" s="12" t="s">
        <v>34</v>
      </c>
      <c r="B46" s="12" t="s">
        <v>35</v>
      </c>
      <c r="C46" s="14">
        <v>0</v>
      </c>
      <c r="D46" s="14">
        <v>41271.380000000005</v>
      </c>
      <c r="E46" s="14">
        <v>49692.649999999994</v>
      </c>
      <c r="F46" s="14">
        <v>35457.67</v>
      </c>
      <c r="G46" s="14">
        <v>38233.599999999999</v>
      </c>
      <c r="H46" s="14">
        <v>27094.52</v>
      </c>
      <c r="I46" s="15">
        <v>27299.160000000003</v>
      </c>
      <c r="J46" s="15">
        <v>28515.4</v>
      </c>
      <c r="K46" s="15">
        <v>0</v>
      </c>
      <c r="L46" s="15">
        <v>0</v>
      </c>
      <c r="M46" s="15">
        <v>0</v>
      </c>
      <c r="N46" s="14">
        <v>0</v>
      </c>
      <c r="O46" s="14">
        <v>0</v>
      </c>
    </row>
    <row r="47" spans="1:15" x14ac:dyDescent="0.2">
      <c r="A47" s="2" t="s">
        <v>129</v>
      </c>
      <c r="B47" s="2" t="s">
        <v>130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4">
        <v>19385.370000000003</v>
      </c>
      <c r="O47" s="14">
        <v>63136.54</v>
      </c>
    </row>
    <row r="48" spans="1:15" ht="13.5" thickBot="1" x14ac:dyDescent="0.25">
      <c r="B48" s="18" t="s">
        <v>73</v>
      </c>
      <c r="C48" s="19">
        <f t="shared" ref="C48:J48" si="19">SUM(C34:C46)</f>
        <v>1342766.7600000002</v>
      </c>
      <c r="D48" s="19">
        <f t="shared" si="19"/>
        <v>1509674.56</v>
      </c>
      <c r="E48" s="19">
        <f t="shared" si="19"/>
        <v>1186938.5799999998</v>
      </c>
      <c r="F48" s="19">
        <f t="shared" si="19"/>
        <v>1273243.5799999998</v>
      </c>
      <c r="G48" s="19">
        <f t="shared" si="19"/>
        <v>1294623.06</v>
      </c>
      <c r="H48" s="19">
        <f t="shared" si="19"/>
        <v>1109003.97</v>
      </c>
      <c r="I48" s="20">
        <f t="shared" si="19"/>
        <v>1263731.25</v>
      </c>
      <c r="J48" s="20">
        <f t="shared" si="19"/>
        <v>1089788.1399999999</v>
      </c>
      <c r="K48" s="20">
        <f>SUM(K33:K47)</f>
        <v>1639616.24</v>
      </c>
      <c r="L48" s="20">
        <f>SUM(L33:L47)</f>
        <v>2352101.8600000003</v>
      </c>
      <c r="M48" s="20">
        <f>SUM(M33:M47)</f>
        <v>2755100.8</v>
      </c>
      <c r="N48" s="20">
        <f>SUM(N33:N47)</f>
        <v>3128526.8000000003</v>
      </c>
      <c r="O48" s="20">
        <f>SUM(O33:O47)</f>
        <v>4083497.2600000002</v>
      </c>
    </row>
    <row r="49" spans="1:15" ht="13.5" thickTop="1" x14ac:dyDescent="0.2">
      <c r="B49" s="12" t="s">
        <v>13</v>
      </c>
      <c r="C49" s="14"/>
      <c r="D49" s="15">
        <f>D48-C48</f>
        <v>166907.79999999981</v>
      </c>
      <c r="E49" s="15">
        <f t="shared" ref="E49:H49" si="20">E48-D48</f>
        <v>-322735.98000000021</v>
      </c>
      <c r="F49" s="15">
        <f t="shared" si="20"/>
        <v>86305</v>
      </c>
      <c r="G49" s="15">
        <f t="shared" si="20"/>
        <v>21379.480000000214</v>
      </c>
      <c r="H49" s="15">
        <f t="shared" si="20"/>
        <v>-185619.09000000008</v>
      </c>
      <c r="I49" s="15">
        <f t="shared" ref="I49:O49" si="21">I48-H48</f>
        <v>154727.28000000003</v>
      </c>
      <c r="J49" s="15">
        <f t="shared" si="21"/>
        <v>-173943.1100000001</v>
      </c>
      <c r="K49" s="15">
        <f t="shared" si="21"/>
        <v>549828.10000000009</v>
      </c>
      <c r="L49" s="15">
        <f t="shared" si="21"/>
        <v>712485.62000000034</v>
      </c>
      <c r="M49" s="15">
        <f t="shared" si="21"/>
        <v>402998.93999999948</v>
      </c>
      <c r="N49" s="15">
        <f t="shared" si="21"/>
        <v>373426.00000000047</v>
      </c>
      <c r="O49" s="15">
        <f t="shared" si="21"/>
        <v>954970.46</v>
      </c>
    </row>
    <row r="50" spans="1:15" x14ac:dyDescent="0.2">
      <c r="B50" s="12" t="s">
        <v>12</v>
      </c>
      <c r="D50" s="22">
        <f>D49/C48</f>
        <v>0.12430140883141894</v>
      </c>
      <c r="E50" s="22">
        <f t="shared" ref="E50:H50" si="22">E49/D48</f>
        <v>-0.21377851131041131</v>
      </c>
      <c r="F50" s="22">
        <f t="shared" si="22"/>
        <v>7.2712271261753086E-2</v>
      </c>
      <c r="G50" s="22">
        <f t="shared" si="22"/>
        <v>1.6791351109738339E-2</v>
      </c>
      <c r="H50" s="22">
        <f t="shared" si="22"/>
        <v>-0.14337693784011546</v>
      </c>
      <c r="I50" s="23">
        <f t="shared" ref="I50:O50" si="23">I49/H48</f>
        <v>0.13951913986385461</v>
      </c>
      <c r="J50" s="23">
        <f t="shared" si="23"/>
        <v>-0.13764248529899067</v>
      </c>
      <c r="K50" s="23">
        <f t="shared" si="23"/>
        <v>0.50452751302652288</v>
      </c>
      <c r="L50" s="23">
        <f t="shared" si="23"/>
        <v>0.43454413454699642</v>
      </c>
      <c r="M50" s="23">
        <f t="shared" si="23"/>
        <v>0.17133566655995053</v>
      </c>
      <c r="N50" s="23">
        <f t="shared" si="23"/>
        <v>0.13553986845054833</v>
      </c>
      <c r="O50" s="23">
        <f t="shared" si="23"/>
        <v>0.30524605382955322</v>
      </c>
    </row>
    <row r="51" spans="1:15" x14ac:dyDescent="0.2">
      <c r="I51" s="3"/>
    </row>
    <row r="52" spans="1:15" ht="13.5" thickBot="1" x14ac:dyDescent="0.25">
      <c r="B52" s="45" t="s">
        <v>71</v>
      </c>
      <c r="C52" s="46">
        <f t="shared" ref="C52:M52" si="24">SUM(C30+C48)</f>
        <v>4399510.0600000005</v>
      </c>
      <c r="D52" s="46">
        <f t="shared" si="24"/>
        <v>4821332.17</v>
      </c>
      <c r="E52" s="46">
        <f t="shared" si="24"/>
        <v>4464443.5699999994</v>
      </c>
      <c r="F52" s="46">
        <f t="shared" si="24"/>
        <v>4238240.3</v>
      </c>
      <c r="G52" s="46">
        <f t="shared" si="24"/>
        <v>4547294.09</v>
      </c>
      <c r="H52" s="46">
        <f t="shared" si="24"/>
        <v>4696101.8100000005</v>
      </c>
      <c r="I52" s="46">
        <f t="shared" si="24"/>
        <v>5145221.91</v>
      </c>
      <c r="J52" s="46">
        <f t="shared" si="24"/>
        <v>4780917.6100000003</v>
      </c>
      <c r="K52" s="46">
        <f t="shared" si="24"/>
        <v>3736814.5</v>
      </c>
      <c r="L52" s="46">
        <f t="shared" si="24"/>
        <v>4987179.870000001</v>
      </c>
      <c r="M52" s="46">
        <f t="shared" si="24"/>
        <v>5846830</v>
      </c>
      <c r="N52" s="46">
        <f t="shared" ref="N52:O52" si="25">SUM(N30+N48)</f>
        <v>6574603.4800000004</v>
      </c>
      <c r="O52" s="46">
        <f t="shared" si="25"/>
        <v>7846791.0200000014</v>
      </c>
    </row>
    <row r="53" spans="1:15" ht="13.5" thickTop="1" x14ac:dyDescent="0.2">
      <c r="I53" s="3"/>
    </row>
    <row r="54" spans="1:15" x14ac:dyDescent="0.2">
      <c r="A54" s="2" t="s">
        <v>74</v>
      </c>
    </row>
    <row r="55" spans="1:15" s="1" customFormat="1" x14ac:dyDescent="0.2">
      <c r="A55" s="2"/>
      <c r="B55" s="2" t="s">
        <v>122</v>
      </c>
    </row>
    <row r="56" spans="1:15" s="1" customFormat="1" x14ac:dyDescent="0.2">
      <c r="B56" s="2" t="s">
        <v>123</v>
      </c>
    </row>
    <row r="57" spans="1:15" s="1" customFormat="1" x14ac:dyDescent="0.2">
      <c r="A57" s="2"/>
      <c r="B57" s="2" t="s">
        <v>124</v>
      </c>
    </row>
    <row r="58" spans="1:15" s="1" customFormat="1" x14ac:dyDescent="0.2">
      <c r="A58" s="2"/>
      <c r="B58" s="2" t="s">
        <v>125</v>
      </c>
    </row>
    <row r="59" spans="1:15" s="1" customFormat="1" x14ac:dyDescent="0.2">
      <c r="A59" s="2"/>
      <c r="B59" s="2" t="s">
        <v>126</v>
      </c>
    </row>
    <row r="60" spans="1:15" s="1" customFormat="1" x14ac:dyDescent="0.2">
      <c r="A60" s="2"/>
    </row>
    <row r="61" spans="1:15" x14ac:dyDescent="0.2">
      <c r="A61" s="2" t="s">
        <v>132</v>
      </c>
      <c r="M61" s="3"/>
    </row>
    <row r="62" spans="1:15" x14ac:dyDescent="0.2">
      <c r="A62" s="2" t="s">
        <v>131</v>
      </c>
    </row>
    <row r="63" spans="1:15" x14ac:dyDescent="0.2">
      <c r="I63" s="3"/>
    </row>
    <row r="64" spans="1:15" x14ac:dyDescent="0.2">
      <c r="A64" s="2" t="s">
        <v>181</v>
      </c>
    </row>
    <row r="65" spans="1:19" x14ac:dyDescent="0.2">
      <c r="A65" s="2" t="s">
        <v>220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</row>
  </sheetData>
  <phoneticPr fontId="0" type="noConversion"/>
  <printOptions horizontalCentered="1" gridLines="1"/>
  <pageMargins left="0" right="0" top="0" bottom="0.5" header="0" footer="0"/>
  <pageSetup paperSize="5" scale="75" orientation="landscape" r:id="rId1"/>
  <headerFooter>
    <oddFooter>&amp;CPage &amp;P of &amp;N&amp;R&amp;D&amp;T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0"/>
  <sheetViews>
    <sheetView workbookViewId="0">
      <pane xSplit="2" ySplit="8" topLeftCell="C12" activePane="bottomRight" state="frozen"/>
      <selection pane="topRight" activeCell="C1" sqref="C1"/>
      <selection pane="bottomLeft" activeCell="A9" sqref="A9"/>
      <selection pane="bottomRight" activeCell="F5" sqref="F5"/>
    </sheetView>
  </sheetViews>
  <sheetFormatPr defaultColWidth="9.1640625" defaultRowHeight="12.75" outlineLevelCol="1" x14ac:dyDescent="0.2"/>
  <cols>
    <col min="1" max="1" width="10.1640625" style="2" customWidth="1"/>
    <col min="2" max="2" width="39.83203125" style="2" customWidth="1"/>
    <col min="3" max="4" width="15.1640625" style="2" hidden="1" customWidth="1" outlineLevel="1"/>
    <col min="5" max="5" width="15.1640625" style="2" bestFit="1" customWidth="1" collapsed="1"/>
    <col min="6" max="10" width="15.1640625" style="2" bestFit="1" customWidth="1"/>
    <col min="11" max="12" width="15.33203125" style="2" customWidth="1"/>
    <col min="13" max="13" width="15.33203125" style="3" bestFit="1" customWidth="1"/>
    <col min="14" max="15" width="15.33203125" style="3" customWidth="1"/>
    <col min="16" max="16" width="1.1640625" style="2" customWidth="1"/>
    <col min="17" max="17" width="16.33203125" style="2" customWidth="1"/>
    <col min="18" max="18" width="14" style="2" customWidth="1"/>
    <col min="19" max="19" width="15.1640625" style="2" customWidth="1"/>
    <col min="20" max="20" width="20.6640625" style="2" bestFit="1" customWidth="1"/>
    <col min="21" max="21" width="23.33203125" style="2" bestFit="1" customWidth="1"/>
    <col min="22" max="22" width="1.1640625" style="2" customWidth="1"/>
    <col min="23" max="23" width="13.83203125" style="2" customWidth="1"/>
    <col min="24" max="24" width="19.33203125" style="2" customWidth="1"/>
    <col min="25" max="16384" width="9.1640625" style="2"/>
  </cols>
  <sheetData>
    <row r="1" spans="1:24" x14ac:dyDescent="0.2">
      <c r="A1" s="1" t="s">
        <v>180</v>
      </c>
    </row>
    <row r="2" spans="1:24" x14ac:dyDescent="0.2">
      <c r="A2" s="27" t="s">
        <v>36</v>
      </c>
      <c r="B2" s="34"/>
      <c r="F2" s="3"/>
    </row>
    <row r="3" spans="1:24" x14ac:dyDescent="0.2">
      <c r="A3" s="1" t="s">
        <v>8</v>
      </c>
    </row>
    <row r="4" spans="1:24" x14ac:dyDescent="0.2">
      <c r="A4" s="1"/>
      <c r="I4" s="3"/>
      <c r="J4" s="3"/>
      <c r="K4" s="3"/>
      <c r="L4" s="3"/>
      <c r="P4" s="3"/>
      <c r="Q4" s="3"/>
      <c r="R4" s="3"/>
      <c r="S4" s="3"/>
      <c r="T4" s="3"/>
      <c r="U4" s="3"/>
      <c r="V4" s="3"/>
      <c r="W4" s="3"/>
      <c r="X4" s="3"/>
    </row>
    <row r="5" spans="1:24" ht="51" x14ac:dyDescent="0.2">
      <c r="B5" s="1"/>
      <c r="C5" s="4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67</v>
      </c>
      <c r="K5" s="36" t="s">
        <v>75</v>
      </c>
      <c r="L5" s="36" t="s">
        <v>80</v>
      </c>
      <c r="M5" s="36" t="s">
        <v>113</v>
      </c>
      <c r="N5" s="36" t="s">
        <v>121</v>
      </c>
      <c r="O5" s="36" t="s">
        <v>133</v>
      </c>
      <c r="P5" s="39"/>
      <c r="Q5" s="36" t="s">
        <v>133</v>
      </c>
      <c r="R5" s="36" t="s">
        <v>133</v>
      </c>
      <c r="S5" s="36" t="s">
        <v>133</v>
      </c>
      <c r="T5" s="6" t="s">
        <v>182</v>
      </c>
      <c r="U5" s="6" t="s">
        <v>182</v>
      </c>
      <c r="V5" s="28"/>
      <c r="W5" s="6" t="s">
        <v>189</v>
      </c>
      <c r="X5" s="7" t="s">
        <v>190</v>
      </c>
    </row>
    <row r="6" spans="1:24" ht="27" customHeight="1" x14ac:dyDescent="0.2">
      <c r="B6" s="1"/>
      <c r="C6" s="8" t="s">
        <v>9</v>
      </c>
      <c r="D6" s="9" t="s">
        <v>9</v>
      </c>
      <c r="E6" s="9" t="s">
        <v>9</v>
      </c>
      <c r="F6" s="9" t="s">
        <v>9</v>
      </c>
      <c r="G6" s="9" t="s">
        <v>9</v>
      </c>
      <c r="H6" s="9" t="s">
        <v>9</v>
      </c>
      <c r="I6" s="9" t="s">
        <v>9</v>
      </c>
      <c r="J6" s="9" t="s">
        <v>9</v>
      </c>
      <c r="K6" s="35" t="s">
        <v>9</v>
      </c>
      <c r="L6" s="35" t="s">
        <v>9</v>
      </c>
      <c r="M6" s="35" t="s">
        <v>9</v>
      </c>
      <c r="N6" s="35" t="s">
        <v>9</v>
      </c>
      <c r="O6" s="35" t="s">
        <v>9</v>
      </c>
      <c r="P6" s="40"/>
      <c r="Q6" s="35" t="s">
        <v>7</v>
      </c>
      <c r="R6" s="35" t="s">
        <v>65</v>
      </c>
      <c r="S6" s="35" t="s">
        <v>64</v>
      </c>
      <c r="T6" s="9" t="s">
        <v>10</v>
      </c>
      <c r="U6" s="9" t="s">
        <v>11</v>
      </c>
      <c r="V6" s="29"/>
      <c r="W6" s="35" t="s">
        <v>7</v>
      </c>
      <c r="X6" s="37" t="s">
        <v>179</v>
      </c>
    </row>
    <row r="7" spans="1:24" x14ac:dyDescent="0.2">
      <c r="B7" s="1"/>
      <c r="C7" s="10"/>
      <c r="D7" s="10"/>
      <c r="E7" s="10"/>
      <c r="F7" s="10"/>
      <c r="G7" s="10"/>
      <c r="H7" s="10"/>
      <c r="I7" s="10"/>
      <c r="J7" s="10"/>
      <c r="K7" s="11"/>
      <c r="L7" s="11"/>
      <c r="M7" s="11"/>
      <c r="N7" s="11"/>
      <c r="O7" s="11"/>
      <c r="P7" s="41"/>
      <c r="Q7" s="11"/>
      <c r="R7" s="11"/>
      <c r="S7" s="11"/>
      <c r="T7" s="11"/>
      <c r="U7" s="11"/>
      <c r="V7" s="30"/>
      <c r="W7" s="11"/>
      <c r="X7" s="11"/>
    </row>
    <row r="8" spans="1:24" x14ac:dyDescent="0.2">
      <c r="B8" s="1" t="s">
        <v>36</v>
      </c>
      <c r="C8" s="12"/>
      <c r="D8" s="12"/>
      <c r="E8" s="12"/>
      <c r="F8" s="12"/>
      <c r="G8" s="12"/>
      <c r="H8" s="12"/>
      <c r="I8" s="13"/>
      <c r="J8" s="13"/>
      <c r="K8" s="3"/>
      <c r="L8" s="3"/>
      <c r="P8" s="42"/>
      <c r="Q8" s="3"/>
      <c r="R8" s="3"/>
      <c r="S8" s="3"/>
      <c r="T8" s="3"/>
      <c r="U8" s="3"/>
      <c r="V8" s="31"/>
      <c r="W8" s="3"/>
      <c r="X8" s="3"/>
    </row>
    <row r="9" spans="1:24" x14ac:dyDescent="0.2">
      <c r="A9" s="2" t="s">
        <v>76</v>
      </c>
      <c r="B9" s="2" t="s">
        <v>77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126053.29</v>
      </c>
      <c r="L9" s="15">
        <v>380084.49</v>
      </c>
      <c r="M9" s="15">
        <v>513160.83</v>
      </c>
      <c r="N9" s="14">
        <v>704364.89</v>
      </c>
      <c r="O9" s="14">
        <v>1081181.07</v>
      </c>
      <c r="P9" s="42"/>
      <c r="Q9" s="15">
        <v>950126</v>
      </c>
      <c r="R9" s="15">
        <v>116140</v>
      </c>
      <c r="S9" s="15">
        <f>Q9+R9</f>
        <v>1066266</v>
      </c>
      <c r="T9" s="15">
        <f>S9-O9</f>
        <v>-14915.070000000065</v>
      </c>
      <c r="U9" s="16">
        <f>O9/S9</f>
        <v>1.0139881324172393</v>
      </c>
      <c r="V9" s="31"/>
      <c r="W9" s="58">
        <v>317462</v>
      </c>
      <c r="X9" s="17">
        <f t="shared" ref="X9:X24" si="0">W9-Q9</f>
        <v>-632664</v>
      </c>
    </row>
    <row r="10" spans="1:24" x14ac:dyDescent="0.2">
      <c r="A10" s="12" t="s">
        <v>14</v>
      </c>
      <c r="B10" s="12" t="s">
        <v>15</v>
      </c>
      <c r="C10" s="14">
        <v>201491.9</v>
      </c>
      <c r="D10" s="14">
        <v>177736.94</v>
      </c>
      <c r="E10" s="14">
        <v>179203.76000000004</v>
      </c>
      <c r="F10" s="14">
        <v>171757.62000000002</v>
      </c>
      <c r="G10" s="14">
        <v>234081.19999999998</v>
      </c>
      <c r="H10" s="14">
        <v>186180.25999999998</v>
      </c>
      <c r="I10" s="15">
        <v>208822.88</v>
      </c>
      <c r="J10" s="15">
        <v>173651.78</v>
      </c>
      <c r="K10" s="15">
        <v>0</v>
      </c>
      <c r="L10" s="15">
        <v>0</v>
      </c>
      <c r="M10" s="15">
        <v>0</v>
      </c>
      <c r="N10" s="14">
        <v>0</v>
      </c>
      <c r="O10" s="14">
        <v>168249.38</v>
      </c>
      <c r="P10" s="32"/>
      <c r="Q10" s="15">
        <v>203432</v>
      </c>
      <c r="R10" s="15">
        <v>0</v>
      </c>
      <c r="S10" s="15">
        <f t="shared" ref="S10:S24" si="1">Q10+R10</f>
        <v>203432</v>
      </c>
      <c r="T10" s="15">
        <f t="shared" ref="T10:T24" si="2">S10-O10</f>
        <v>35182.619999999995</v>
      </c>
      <c r="U10" s="16">
        <f t="shared" ref="U10:U24" si="3">O10/S10</f>
        <v>0.82705464233748871</v>
      </c>
      <c r="V10" s="32"/>
      <c r="W10" s="58">
        <v>185000</v>
      </c>
      <c r="X10" s="17">
        <f t="shared" si="0"/>
        <v>-18432</v>
      </c>
    </row>
    <row r="11" spans="1:24" x14ac:dyDescent="0.2">
      <c r="A11" s="12" t="s">
        <v>127</v>
      </c>
      <c r="B11" s="2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4">
        <v>46498.03</v>
      </c>
      <c r="O11" s="14">
        <v>52962.38</v>
      </c>
      <c r="P11" s="32"/>
      <c r="Q11" s="15">
        <v>47540</v>
      </c>
      <c r="R11" s="15">
        <v>8422</v>
      </c>
      <c r="S11" s="15">
        <f t="shared" si="1"/>
        <v>55962</v>
      </c>
      <c r="T11" s="15">
        <f t="shared" si="2"/>
        <v>2999.6200000000026</v>
      </c>
      <c r="U11" s="16">
        <f t="shared" si="3"/>
        <v>0.94639898502555297</v>
      </c>
      <c r="V11" s="32"/>
      <c r="W11" s="60">
        <v>54000</v>
      </c>
      <c r="X11" s="17">
        <f t="shared" si="0"/>
        <v>6460</v>
      </c>
    </row>
    <row r="12" spans="1:24" x14ac:dyDescent="0.2">
      <c r="A12" s="12" t="s">
        <v>16</v>
      </c>
      <c r="B12" s="12" t="s">
        <v>17</v>
      </c>
      <c r="C12" s="14">
        <v>158655.67999999999</v>
      </c>
      <c r="D12" s="14">
        <v>271779.56</v>
      </c>
      <c r="E12" s="14">
        <v>147343.98000000001</v>
      </c>
      <c r="F12" s="14">
        <v>233874.82</v>
      </c>
      <c r="G12" s="14">
        <v>216170.63</v>
      </c>
      <c r="H12" s="14">
        <v>123863.5</v>
      </c>
      <c r="I12" s="15">
        <v>273952.21000000002</v>
      </c>
      <c r="J12" s="15">
        <v>221067.07</v>
      </c>
      <c r="K12" s="15">
        <v>47257.68</v>
      </c>
      <c r="L12" s="15">
        <v>106773.62</v>
      </c>
      <c r="M12" s="15">
        <v>170054.93</v>
      </c>
      <c r="N12" s="14">
        <v>153308.35</v>
      </c>
      <c r="O12" s="14">
        <v>111288.89</v>
      </c>
      <c r="P12" s="32"/>
      <c r="Q12" s="15">
        <v>177471</v>
      </c>
      <c r="R12" s="15">
        <v>-45500</v>
      </c>
      <c r="S12" s="15">
        <f t="shared" si="1"/>
        <v>131971</v>
      </c>
      <c r="T12" s="15">
        <f t="shared" si="2"/>
        <v>20682.11</v>
      </c>
      <c r="U12" s="16">
        <f t="shared" si="3"/>
        <v>0.84328291821688095</v>
      </c>
      <c r="V12" s="32"/>
      <c r="W12" s="58">
        <v>85100</v>
      </c>
      <c r="X12" s="17">
        <f t="shared" si="0"/>
        <v>-92371</v>
      </c>
    </row>
    <row r="13" spans="1:24" x14ac:dyDescent="0.2">
      <c r="A13" s="59" t="s">
        <v>134</v>
      </c>
      <c r="B13" s="53" t="s">
        <v>135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4">
        <v>0</v>
      </c>
      <c r="O13" s="14">
        <v>9267.48</v>
      </c>
      <c r="P13" s="32"/>
      <c r="Q13" s="15">
        <v>8000</v>
      </c>
      <c r="R13" s="15">
        <v>0</v>
      </c>
      <c r="S13" s="15">
        <f t="shared" si="1"/>
        <v>8000</v>
      </c>
      <c r="T13" s="15">
        <f t="shared" si="2"/>
        <v>-1267.4799999999996</v>
      </c>
      <c r="U13" s="16">
        <f t="shared" si="3"/>
        <v>1.1584349999999999</v>
      </c>
      <c r="V13" s="32"/>
      <c r="W13" s="58">
        <v>8000</v>
      </c>
      <c r="X13" s="17">
        <f t="shared" si="0"/>
        <v>0</v>
      </c>
    </row>
    <row r="14" spans="1:24" x14ac:dyDescent="0.2">
      <c r="A14" s="12" t="s">
        <v>18</v>
      </c>
      <c r="B14" s="12" t="s">
        <v>19</v>
      </c>
      <c r="C14" s="14">
        <v>62463.06</v>
      </c>
      <c r="D14" s="14">
        <v>73006.73</v>
      </c>
      <c r="E14" s="14">
        <v>66261.37000000001</v>
      </c>
      <c r="F14" s="14">
        <v>55051.950000000012</v>
      </c>
      <c r="G14" s="14">
        <v>53957.909999999996</v>
      </c>
      <c r="H14" s="14">
        <v>59898.930000000008</v>
      </c>
      <c r="I14" s="15">
        <v>50581.30000000001</v>
      </c>
      <c r="J14" s="15">
        <v>46406.9</v>
      </c>
      <c r="K14" s="15">
        <v>28265.1</v>
      </c>
      <c r="L14" s="15">
        <v>30170.54</v>
      </c>
      <c r="M14" s="15">
        <v>126706.27</v>
      </c>
      <c r="N14" s="14">
        <v>123041.55000000002</v>
      </c>
      <c r="O14" s="14">
        <v>106528.86000000002</v>
      </c>
      <c r="P14" s="32"/>
      <c r="Q14" s="15">
        <v>163000</v>
      </c>
      <c r="R14" s="15">
        <v>-4720</v>
      </c>
      <c r="S14" s="15">
        <f t="shared" si="1"/>
        <v>158280</v>
      </c>
      <c r="T14" s="15">
        <f t="shared" si="2"/>
        <v>51751.139999999985</v>
      </c>
      <c r="U14" s="16">
        <f t="shared" si="3"/>
        <v>0.67304056103108423</v>
      </c>
      <c r="V14" s="32"/>
      <c r="W14" s="58">
        <v>105000</v>
      </c>
      <c r="X14" s="17">
        <f t="shared" si="0"/>
        <v>-58000</v>
      </c>
    </row>
    <row r="15" spans="1:24" x14ac:dyDescent="0.2">
      <c r="A15" s="12" t="s">
        <v>20</v>
      </c>
      <c r="B15" s="12" t="s">
        <v>21</v>
      </c>
      <c r="C15" s="14">
        <v>15618.04</v>
      </c>
      <c r="D15" s="14">
        <v>22909.42</v>
      </c>
      <c r="E15" s="14">
        <v>15911.73</v>
      </c>
      <c r="F15" s="14">
        <v>17941.780000000002</v>
      </c>
      <c r="G15" s="14">
        <v>10444.11</v>
      </c>
      <c r="H15" s="14">
        <v>14484.73</v>
      </c>
      <c r="I15" s="15">
        <v>9991.57</v>
      </c>
      <c r="J15" s="15">
        <v>12374.32</v>
      </c>
      <c r="K15" s="15">
        <v>425616.8</v>
      </c>
      <c r="L15" s="15">
        <v>424706.41</v>
      </c>
      <c r="M15" s="15">
        <v>388820</v>
      </c>
      <c r="N15" s="14">
        <v>304168.62000000005</v>
      </c>
      <c r="O15" s="14">
        <v>298752.54999999993</v>
      </c>
      <c r="P15" s="32"/>
      <c r="Q15" s="15">
        <v>315000</v>
      </c>
      <c r="R15" s="15">
        <v>13000</v>
      </c>
      <c r="S15" s="15">
        <f t="shared" si="1"/>
        <v>328000</v>
      </c>
      <c r="T15" s="15">
        <f t="shared" si="2"/>
        <v>29247.45000000007</v>
      </c>
      <c r="U15" s="16">
        <f t="shared" si="3"/>
        <v>0.91083094512195095</v>
      </c>
      <c r="V15" s="32"/>
      <c r="W15" s="58">
        <v>491865</v>
      </c>
      <c r="X15" s="17">
        <f t="shared" si="0"/>
        <v>176865</v>
      </c>
    </row>
    <row r="16" spans="1:24" x14ac:dyDescent="0.2">
      <c r="A16" s="12" t="s">
        <v>22</v>
      </c>
      <c r="B16" s="12" t="s">
        <v>23</v>
      </c>
      <c r="C16" s="14">
        <v>307502.51000000007</v>
      </c>
      <c r="D16" s="14">
        <v>337176.25999999989</v>
      </c>
      <c r="E16" s="14">
        <v>289496.88</v>
      </c>
      <c r="F16" s="14">
        <v>311069.3</v>
      </c>
      <c r="G16" s="14">
        <v>304791.11000000004</v>
      </c>
      <c r="H16" s="14">
        <v>318946.2699999999</v>
      </c>
      <c r="I16" s="15">
        <v>312605.76000000013</v>
      </c>
      <c r="J16" s="15">
        <v>279297.40000000002</v>
      </c>
      <c r="K16" s="15">
        <v>494088.16</v>
      </c>
      <c r="L16" s="15">
        <v>549702.48</v>
      </c>
      <c r="M16" s="15">
        <v>560331.55000000005</v>
      </c>
      <c r="N16" s="14">
        <v>479272.53000000014</v>
      </c>
      <c r="O16" s="14">
        <v>471619.58</v>
      </c>
      <c r="P16" s="32"/>
      <c r="Q16" s="15">
        <v>443573</v>
      </c>
      <c r="R16" s="15">
        <v>30000</v>
      </c>
      <c r="S16" s="15">
        <f t="shared" si="1"/>
        <v>473573</v>
      </c>
      <c r="T16" s="15">
        <f t="shared" si="2"/>
        <v>1953.4199999999837</v>
      </c>
      <c r="U16" s="16">
        <f t="shared" si="3"/>
        <v>0.9958751449090214</v>
      </c>
      <c r="V16" s="32"/>
      <c r="W16" s="58">
        <v>475000</v>
      </c>
      <c r="X16" s="17">
        <f t="shared" si="0"/>
        <v>31427</v>
      </c>
    </row>
    <row r="17" spans="1:24" x14ac:dyDescent="0.2">
      <c r="A17" s="12" t="s">
        <v>24</v>
      </c>
      <c r="B17" s="12" t="s">
        <v>25</v>
      </c>
      <c r="C17" s="14">
        <v>58387.090000000004</v>
      </c>
      <c r="D17" s="14">
        <v>84002.220000000016</v>
      </c>
      <c r="E17" s="14">
        <v>65035.739999999991</v>
      </c>
      <c r="F17" s="14">
        <v>87594.1</v>
      </c>
      <c r="G17" s="14">
        <v>60755.100000000013</v>
      </c>
      <c r="H17" s="14">
        <v>70240.81</v>
      </c>
      <c r="I17" s="15">
        <v>49127.07</v>
      </c>
      <c r="J17" s="15">
        <v>34843.980000000003</v>
      </c>
      <c r="K17" s="15">
        <v>170118.22</v>
      </c>
      <c r="L17" s="15">
        <v>168720.55</v>
      </c>
      <c r="M17" s="15">
        <v>129741.16</v>
      </c>
      <c r="N17" s="14">
        <v>111779.06999999999</v>
      </c>
      <c r="O17" s="14">
        <v>703182.5</v>
      </c>
      <c r="P17" s="32"/>
      <c r="Q17" s="15">
        <v>745000</v>
      </c>
      <c r="R17" s="15">
        <v>-30000</v>
      </c>
      <c r="S17" s="15">
        <f t="shared" si="1"/>
        <v>715000</v>
      </c>
      <c r="T17" s="15">
        <f t="shared" si="2"/>
        <v>11817.5</v>
      </c>
      <c r="U17" s="16">
        <f t="shared" si="3"/>
        <v>0.98347202797202793</v>
      </c>
      <c r="V17" s="32"/>
      <c r="W17" s="58">
        <v>117000</v>
      </c>
      <c r="X17" s="17">
        <f t="shared" si="0"/>
        <v>-628000</v>
      </c>
    </row>
    <row r="18" spans="1:24" x14ac:dyDescent="0.2">
      <c r="A18" s="12" t="s">
        <v>26</v>
      </c>
      <c r="B18" s="12" t="s">
        <v>27</v>
      </c>
      <c r="C18" s="14">
        <v>315864.0500000001</v>
      </c>
      <c r="D18" s="14">
        <v>304108.51</v>
      </c>
      <c r="E18" s="14">
        <v>232509.56999999998</v>
      </c>
      <c r="F18" s="14">
        <v>275816.94</v>
      </c>
      <c r="G18" s="14">
        <v>251631.58000000002</v>
      </c>
      <c r="H18" s="14">
        <v>211000.88</v>
      </c>
      <c r="I18" s="15">
        <v>237249.21000000002</v>
      </c>
      <c r="J18" s="15">
        <v>193284.31</v>
      </c>
      <c r="K18" s="15">
        <v>348216.99</v>
      </c>
      <c r="L18" s="15">
        <v>691943.77</v>
      </c>
      <c r="M18" s="15">
        <v>738919.73</v>
      </c>
      <c r="N18" s="14">
        <v>773809.87</v>
      </c>
      <c r="O18" s="14">
        <v>732471.87999999989</v>
      </c>
      <c r="P18" s="32"/>
      <c r="Q18" s="15">
        <v>805792</v>
      </c>
      <c r="R18" s="15">
        <v>0</v>
      </c>
      <c r="S18" s="15">
        <f t="shared" si="1"/>
        <v>805792</v>
      </c>
      <c r="T18" s="15">
        <f t="shared" si="2"/>
        <v>73320.120000000112</v>
      </c>
      <c r="U18" s="16">
        <f t="shared" si="3"/>
        <v>0.90900862753663458</v>
      </c>
      <c r="V18" s="32"/>
      <c r="W18" s="58">
        <v>720000</v>
      </c>
      <c r="X18" s="17">
        <f t="shared" si="0"/>
        <v>-85792</v>
      </c>
    </row>
    <row r="19" spans="1:24" x14ac:dyDescent="0.2">
      <c r="A19" s="12" t="s">
        <v>28</v>
      </c>
      <c r="B19" s="12" t="s">
        <v>29</v>
      </c>
      <c r="C19" s="14">
        <v>2547.84</v>
      </c>
      <c r="D19" s="14">
        <v>9895.33</v>
      </c>
      <c r="E19" s="14">
        <v>32829.800000000003</v>
      </c>
      <c r="F19" s="14">
        <v>29629.41</v>
      </c>
      <c r="G19" s="14">
        <v>11654.02</v>
      </c>
      <c r="H19" s="14">
        <v>10499.36</v>
      </c>
      <c r="I19" s="15">
        <v>6222.01</v>
      </c>
      <c r="J19" s="15">
        <v>3384.33</v>
      </c>
      <c r="K19" s="15">
        <v>0</v>
      </c>
      <c r="L19" s="15">
        <v>0</v>
      </c>
      <c r="M19" s="15">
        <v>21851.1</v>
      </c>
      <c r="N19" s="14">
        <v>386421.58</v>
      </c>
      <c r="O19" s="14">
        <v>252275.22</v>
      </c>
      <c r="P19" s="32"/>
      <c r="Q19" s="15">
        <v>221460</v>
      </c>
      <c r="R19" s="15">
        <v>0</v>
      </c>
      <c r="S19" s="15">
        <f t="shared" si="1"/>
        <v>221460</v>
      </c>
      <c r="T19" s="15">
        <f t="shared" si="2"/>
        <v>-30815.22</v>
      </c>
      <c r="U19" s="16">
        <f t="shared" si="3"/>
        <v>1.1391457599566512</v>
      </c>
      <c r="V19" s="32"/>
      <c r="W19" s="58">
        <v>272000</v>
      </c>
      <c r="X19" s="17">
        <f t="shared" si="0"/>
        <v>50540</v>
      </c>
    </row>
    <row r="20" spans="1:24" x14ac:dyDescent="0.2">
      <c r="A20" s="12" t="s">
        <v>221</v>
      </c>
      <c r="B20" s="12" t="s">
        <v>222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4">
        <v>0</v>
      </c>
      <c r="O20" s="14">
        <v>0</v>
      </c>
      <c r="P20" s="32"/>
      <c r="Q20" s="15">
        <v>0</v>
      </c>
      <c r="R20" s="15">
        <v>0</v>
      </c>
      <c r="S20" s="15">
        <f t="shared" si="1"/>
        <v>0</v>
      </c>
      <c r="T20" s="15">
        <f t="shared" si="2"/>
        <v>0</v>
      </c>
      <c r="U20" s="16" t="e">
        <f t="shared" si="3"/>
        <v>#DIV/0!</v>
      </c>
      <c r="V20" s="32"/>
      <c r="W20" s="58">
        <v>1362332</v>
      </c>
      <c r="X20" s="17">
        <f t="shared" si="0"/>
        <v>1362332</v>
      </c>
    </row>
    <row r="21" spans="1:24" s="3" customFormat="1" x14ac:dyDescent="0.2">
      <c r="A21" s="13" t="s">
        <v>30</v>
      </c>
      <c r="B21" s="13" t="s">
        <v>31</v>
      </c>
      <c r="C21" s="15">
        <f>125610.79+7759.29</f>
        <v>133370.07999999999</v>
      </c>
      <c r="D21" s="15">
        <v>112692.72999999998</v>
      </c>
      <c r="E21" s="15">
        <v>37900.04</v>
      </c>
      <c r="F21" s="15">
        <v>2443.23</v>
      </c>
      <c r="G21" s="15">
        <v>66681.960000000006</v>
      </c>
      <c r="H21" s="15">
        <v>49278.5</v>
      </c>
      <c r="I21" s="15">
        <v>46471.12</v>
      </c>
      <c r="J21" s="15">
        <v>44952.12</v>
      </c>
      <c r="K21" s="15">
        <v>0</v>
      </c>
      <c r="L21" s="15">
        <v>0</v>
      </c>
      <c r="M21" s="15">
        <v>105515.23</v>
      </c>
      <c r="N21" s="14">
        <v>26476.94</v>
      </c>
      <c r="O21" s="14">
        <v>32580.93</v>
      </c>
      <c r="P21" s="32"/>
      <c r="Q21" s="15">
        <v>30000</v>
      </c>
      <c r="R21" s="15">
        <v>30000</v>
      </c>
      <c r="S21" s="15">
        <f t="shared" si="1"/>
        <v>60000</v>
      </c>
      <c r="T21" s="15">
        <f t="shared" si="2"/>
        <v>27419.07</v>
      </c>
      <c r="U21" s="16">
        <f t="shared" si="3"/>
        <v>0.54301549999999998</v>
      </c>
      <c r="V21" s="32"/>
      <c r="W21" s="58">
        <v>145000</v>
      </c>
      <c r="X21" s="17">
        <f t="shared" si="0"/>
        <v>115000</v>
      </c>
    </row>
    <row r="22" spans="1:24" x14ac:dyDescent="0.2">
      <c r="A22" s="12" t="s">
        <v>32</v>
      </c>
      <c r="B22" s="12" t="s">
        <v>33</v>
      </c>
      <c r="C22" s="14">
        <v>86866.510000000009</v>
      </c>
      <c r="D22" s="14">
        <v>75095.48000000001</v>
      </c>
      <c r="E22" s="14">
        <v>70753.06</v>
      </c>
      <c r="F22" s="14">
        <v>52606.76</v>
      </c>
      <c r="G22" s="14">
        <v>46221.84</v>
      </c>
      <c r="H22" s="14">
        <v>37516.210000000006</v>
      </c>
      <c r="I22" s="15">
        <v>41408.959999999999</v>
      </c>
      <c r="J22" s="15">
        <v>52010.53</v>
      </c>
      <c r="K22" s="15">
        <v>0</v>
      </c>
      <c r="L22" s="15">
        <v>0</v>
      </c>
      <c r="M22" s="15">
        <v>0</v>
      </c>
      <c r="N22" s="14">
        <v>0</v>
      </c>
      <c r="O22" s="14">
        <v>0</v>
      </c>
      <c r="P22" s="32"/>
      <c r="Q22" s="15">
        <v>0</v>
      </c>
      <c r="R22" s="15">
        <v>0</v>
      </c>
      <c r="S22" s="15">
        <f t="shared" si="1"/>
        <v>0</v>
      </c>
      <c r="T22" s="15">
        <f t="shared" si="2"/>
        <v>0</v>
      </c>
      <c r="U22" s="16" t="e">
        <f t="shared" si="3"/>
        <v>#DIV/0!</v>
      </c>
      <c r="V22" s="32"/>
      <c r="W22" s="15">
        <v>0</v>
      </c>
      <c r="X22" s="17">
        <f t="shared" si="0"/>
        <v>0</v>
      </c>
    </row>
    <row r="23" spans="1:24" x14ac:dyDescent="0.2">
      <c r="A23" s="12" t="s">
        <v>34</v>
      </c>
      <c r="B23" s="12" t="s">
        <v>35</v>
      </c>
      <c r="C23" s="14">
        <v>0</v>
      </c>
      <c r="D23" s="14">
        <v>41271.380000000005</v>
      </c>
      <c r="E23" s="14">
        <v>49692.649999999994</v>
      </c>
      <c r="F23" s="14">
        <v>35457.67</v>
      </c>
      <c r="G23" s="14">
        <v>38233.599999999999</v>
      </c>
      <c r="H23" s="14">
        <v>27094.52</v>
      </c>
      <c r="I23" s="15">
        <v>27299.160000000003</v>
      </c>
      <c r="J23" s="15">
        <v>28515.4</v>
      </c>
      <c r="K23" s="15">
        <v>0</v>
      </c>
      <c r="L23" s="15">
        <v>0</v>
      </c>
      <c r="M23" s="15">
        <v>0</v>
      </c>
      <c r="N23" s="14">
        <v>0</v>
      </c>
      <c r="O23" s="14">
        <v>0</v>
      </c>
      <c r="P23" s="32"/>
      <c r="Q23" s="15">
        <v>0</v>
      </c>
      <c r="R23" s="15">
        <v>0</v>
      </c>
      <c r="S23" s="15">
        <f t="shared" si="1"/>
        <v>0</v>
      </c>
      <c r="T23" s="15">
        <f t="shared" si="2"/>
        <v>0</v>
      </c>
      <c r="U23" s="16" t="e">
        <f t="shared" si="3"/>
        <v>#DIV/0!</v>
      </c>
      <c r="V23" s="32"/>
      <c r="W23" s="15">
        <v>0</v>
      </c>
      <c r="X23" s="17">
        <f t="shared" si="0"/>
        <v>0</v>
      </c>
    </row>
    <row r="24" spans="1:24" x14ac:dyDescent="0.2">
      <c r="A24" s="2" t="s">
        <v>129</v>
      </c>
      <c r="B24" s="2" t="s">
        <v>130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4">
        <v>19385.370000000003</v>
      </c>
      <c r="O24" s="14">
        <v>63136.54</v>
      </c>
      <c r="P24" s="32"/>
      <c r="Q24" s="15">
        <v>30000</v>
      </c>
      <c r="R24" s="15">
        <v>33200</v>
      </c>
      <c r="S24" s="15">
        <f t="shared" si="1"/>
        <v>63200</v>
      </c>
      <c r="T24" s="15">
        <f t="shared" si="2"/>
        <v>63.459999999999127</v>
      </c>
      <c r="U24" s="16">
        <f t="shared" si="3"/>
        <v>0.99899588607594936</v>
      </c>
      <c r="V24" s="32"/>
      <c r="W24" s="58">
        <v>176000</v>
      </c>
      <c r="X24" s="17">
        <f t="shared" si="0"/>
        <v>146000</v>
      </c>
    </row>
    <row r="25" spans="1:24" ht="13.5" thickBot="1" x14ac:dyDescent="0.25">
      <c r="B25" s="18" t="s">
        <v>37</v>
      </c>
      <c r="C25" s="19">
        <f t="shared" ref="C25:N25" si="4">SUM(C9:C24)</f>
        <v>1342766.7600000002</v>
      </c>
      <c r="D25" s="19">
        <f t="shared" si="4"/>
        <v>1509674.56</v>
      </c>
      <c r="E25" s="19">
        <f t="shared" si="4"/>
        <v>1186938.5799999998</v>
      </c>
      <c r="F25" s="19">
        <f t="shared" si="4"/>
        <v>1273243.5799999998</v>
      </c>
      <c r="G25" s="19">
        <f t="shared" si="4"/>
        <v>1294623.06</v>
      </c>
      <c r="H25" s="19">
        <f t="shared" si="4"/>
        <v>1109003.97</v>
      </c>
      <c r="I25" s="19">
        <f t="shared" si="4"/>
        <v>1263731.25</v>
      </c>
      <c r="J25" s="19">
        <f t="shared" si="4"/>
        <v>1089788.1399999999</v>
      </c>
      <c r="K25" s="19">
        <f t="shared" si="4"/>
        <v>1639616.24</v>
      </c>
      <c r="L25" s="19">
        <f t="shared" si="4"/>
        <v>2352101.8600000003</v>
      </c>
      <c r="M25" s="20">
        <f t="shared" si="4"/>
        <v>2755100.8</v>
      </c>
      <c r="N25" s="20">
        <f t="shared" si="4"/>
        <v>3128526.8000000003</v>
      </c>
      <c r="O25" s="20">
        <f t="shared" ref="O25" si="5">SUM(O9:O24)</f>
        <v>4083497.2600000002</v>
      </c>
      <c r="P25" s="20"/>
      <c r="Q25" s="20">
        <f>SUM(Q9:Q24)</f>
        <v>4140394</v>
      </c>
      <c r="R25" s="20">
        <f>SUM(R9:R24)</f>
        <v>150542</v>
      </c>
      <c r="S25" s="20">
        <f>SUM(S9:S24)</f>
        <v>4290936</v>
      </c>
      <c r="T25" s="20">
        <f>S25-O25</f>
        <v>207438.73999999976</v>
      </c>
      <c r="U25" s="21">
        <f>O25/S25</f>
        <v>0.95165652901837738</v>
      </c>
      <c r="V25" s="20"/>
      <c r="W25" s="49">
        <f>SUM(W9:W24)</f>
        <v>4513759</v>
      </c>
      <c r="X25" s="20">
        <f>SUM(X9:X24)</f>
        <v>373365</v>
      </c>
    </row>
    <row r="26" spans="1:24" ht="13.5" thickTop="1" x14ac:dyDescent="0.2">
      <c r="B26" s="12" t="s">
        <v>13</v>
      </c>
      <c r="C26" s="14"/>
      <c r="D26" s="15">
        <f>D25-C25</f>
        <v>166907.79999999981</v>
      </c>
      <c r="E26" s="15">
        <f t="shared" ref="E26" si="6">E25-D25</f>
        <v>-322735.98000000021</v>
      </c>
      <c r="F26" s="15">
        <f t="shared" ref="F26" si="7">F25-E25</f>
        <v>86305</v>
      </c>
      <c r="G26" s="15">
        <f t="shared" ref="G26" si="8">G25-F25</f>
        <v>21379.480000000214</v>
      </c>
      <c r="H26" s="15">
        <f t="shared" ref="H26" si="9">H25-G25</f>
        <v>-185619.09000000008</v>
      </c>
      <c r="I26" s="15">
        <f>I25-H25</f>
        <v>154727.28000000003</v>
      </c>
      <c r="J26" s="15">
        <f t="shared" ref="J26" si="10">J25-I25</f>
        <v>-173943.1100000001</v>
      </c>
      <c r="K26" s="15">
        <f>K25-I25</f>
        <v>375884.99</v>
      </c>
      <c r="L26" s="15">
        <f>L25-J25</f>
        <v>1262313.7200000004</v>
      </c>
      <c r="M26" s="15">
        <f>M25-K25</f>
        <v>1115484.5599999998</v>
      </c>
      <c r="N26" s="15">
        <f>N25-L25</f>
        <v>776424.94</v>
      </c>
      <c r="O26" s="15">
        <f>O25-M25</f>
        <v>1328396.4600000004</v>
      </c>
      <c r="P26" s="15"/>
      <c r="Q26" s="15"/>
      <c r="R26" s="15"/>
      <c r="S26" s="15"/>
      <c r="T26" s="15"/>
      <c r="U26" s="3"/>
      <c r="V26" s="3"/>
      <c r="W26" s="3"/>
      <c r="X26" s="3"/>
    </row>
    <row r="27" spans="1:24" x14ac:dyDescent="0.2">
      <c r="B27" s="12" t="s">
        <v>12</v>
      </c>
      <c r="D27" s="22">
        <f>D26/C25</f>
        <v>0.12430140883141894</v>
      </c>
      <c r="E27" s="22">
        <f t="shared" ref="E27" si="11">E26/D25</f>
        <v>-0.21377851131041131</v>
      </c>
      <c r="F27" s="22">
        <f t="shared" ref="F27" si="12">F26/E25</f>
        <v>7.2712271261753086E-2</v>
      </c>
      <c r="G27" s="22">
        <f t="shared" ref="G27" si="13">G26/F25</f>
        <v>1.6791351109738339E-2</v>
      </c>
      <c r="H27" s="22">
        <f>H26/G25</f>
        <v>-0.14337693784011546</v>
      </c>
      <c r="I27" s="23">
        <f>I26/H25</f>
        <v>0.13951913986385461</v>
      </c>
      <c r="J27" s="23">
        <f>J26/I25</f>
        <v>-0.13764248529899067</v>
      </c>
      <c r="K27" s="23">
        <f>K26/I25</f>
        <v>0.29744060693284269</v>
      </c>
      <c r="L27" s="23">
        <f>L26/J25</f>
        <v>1.1583111190767781</v>
      </c>
      <c r="M27" s="23">
        <f>M26/K25</f>
        <v>0.68033271004927343</v>
      </c>
      <c r="N27" s="23">
        <f>N26/L25</f>
        <v>0.33009834871692156</v>
      </c>
      <c r="O27" s="23">
        <f>O26/M25</f>
        <v>0.48215893226120821</v>
      </c>
      <c r="P27" s="23"/>
      <c r="Q27" s="23"/>
      <c r="R27" s="23"/>
      <c r="S27" s="23"/>
      <c r="T27" s="3"/>
      <c r="U27" s="3"/>
      <c r="V27" s="3"/>
      <c r="W27" s="3"/>
      <c r="X27" s="3"/>
    </row>
    <row r="28" spans="1:24" x14ac:dyDescent="0.2">
      <c r="I28" s="3"/>
      <c r="J28" s="3"/>
      <c r="K28" s="3"/>
      <c r="L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2">
      <c r="A29" s="2" t="s">
        <v>74</v>
      </c>
      <c r="M29" s="2"/>
      <c r="N29" s="2"/>
      <c r="O29" s="2"/>
    </row>
    <row r="30" spans="1:24" s="1" customFormat="1" x14ac:dyDescent="0.2">
      <c r="A30" s="2"/>
      <c r="B30" s="2" t="s">
        <v>122</v>
      </c>
    </row>
    <row r="31" spans="1:24" s="1" customFormat="1" x14ac:dyDescent="0.2">
      <c r="B31" s="2" t="s">
        <v>123</v>
      </c>
    </row>
    <row r="32" spans="1:24" s="1" customFormat="1" x14ac:dyDescent="0.2">
      <c r="A32" s="2"/>
      <c r="B32" s="2" t="s">
        <v>124</v>
      </c>
    </row>
    <row r="33" spans="1:19" s="1" customFormat="1" x14ac:dyDescent="0.2">
      <c r="A33" s="2"/>
      <c r="B33" s="2" t="s">
        <v>125</v>
      </c>
    </row>
    <row r="34" spans="1:19" s="1" customFormat="1" x14ac:dyDescent="0.2">
      <c r="A34" s="2"/>
      <c r="B34" s="2" t="s">
        <v>126</v>
      </c>
    </row>
    <row r="35" spans="1:19" s="1" customFormat="1" x14ac:dyDescent="0.2">
      <c r="A35" s="2"/>
    </row>
    <row r="36" spans="1:19" x14ac:dyDescent="0.2">
      <c r="A36" s="2" t="s">
        <v>132</v>
      </c>
      <c r="N36" s="2"/>
      <c r="O36" s="2"/>
    </row>
    <row r="37" spans="1:19" x14ac:dyDescent="0.2">
      <c r="A37" s="2" t="s">
        <v>188</v>
      </c>
      <c r="M37" s="2"/>
      <c r="N37" s="2"/>
      <c r="O37" s="2"/>
    </row>
    <row r="39" spans="1:19" x14ac:dyDescent="0.2">
      <c r="A39" s="2" t="s">
        <v>183</v>
      </c>
    </row>
    <row r="40" spans="1:19" x14ac:dyDescent="0.2">
      <c r="A40" s="2" t="s">
        <v>220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</sheetData>
  <phoneticPr fontId="0" type="noConversion"/>
  <printOptions horizontalCentered="1" gridLines="1"/>
  <pageMargins left="0" right="0" top="0" bottom="0.5" header="0" footer="0"/>
  <pageSetup paperSize="5" scale="65" orientation="landscape" r:id="rId1"/>
  <headerFooter>
    <oddFooter>&amp;CPage &amp;P of &amp;N&amp;R&amp;D&amp;T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6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76" sqref="A76:XFD76"/>
    </sheetView>
  </sheetViews>
  <sheetFormatPr defaultColWidth="9.1640625" defaultRowHeight="12.75" x14ac:dyDescent="0.2"/>
  <cols>
    <col min="1" max="1" width="10" style="2" customWidth="1"/>
    <col min="2" max="2" width="43.83203125" style="2" bestFit="1" customWidth="1"/>
    <col min="3" max="5" width="14.1640625" style="14" customWidth="1"/>
    <col min="6" max="7" width="16.33203125" style="14" customWidth="1"/>
    <col min="8" max="8" width="14.1640625" style="14" customWidth="1"/>
    <col min="9" max="9" width="14.33203125" style="14" customWidth="1"/>
    <col min="10" max="10" width="16.1640625" style="14" customWidth="1"/>
    <col min="11" max="11" width="15" style="14" customWidth="1"/>
    <col min="12" max="12" width="17.33203125" style="14" customWidth="1"/>
    <col min="13" max="13" width="14.1640625" style="14" customWidth="1"/>
    <col min="14" max="14" width="14" style="14" customWidth="1"/>
    <col min="15" max="15" width="14.83203125" style="14" customWidth="1"/>
    <col min="16" max="16" width="15.33203125" style="14" customWidth="1"/>
    <col min="17" max="19" width="9.1640625" style="14"/>
    <col min="20" max="16384" width="9.1640625" style="2"/>
  </cols>
  <sheetData>
    <row r="1" spans="1:16" x14ac:dyDescent="0.2">
      <c r="A1" s="1" t="s">
        <v>184</v>
      </c>
    </row>
    <row r="2" spans="1:16" x14ac:dyDescent="0.2">
      <c r="A2" s="27" t="s">
        <v>36</v>
      </c>
      <c r="B2" s="34"/>
      <c r="C2" s="52"/>
      <c r="D2" s="52"/>
      <c r="E2" s="52"/>
      <c r="I2" s="15"/>
      <c r="J2" s="15"/>
    </row>
    <row r="3" spans="1:16" x14ac:dyDescent="0.2">
      <c r="A3" s="1" t="s">
        <v>38</v>
      </c>
    </row>
    <row r="4" spans="1:16" x14ac:dyDescent="0.2">
      <c r="C4" s="47" t="s">
        <v>76</v>
      </c>
      <c r="D4" s="47" t="s">
        <v>14</v>
      </c>
      <c r="E4" s="47" t="s">
        <v>127</v>
      </c>
      <c r="F4" s="47" t="s">
        <v>16</v>
      </c>
      <c r="G4" s="47" t="s">
        <v>134</v>
      </c>
      <c r="H4" s="47" t="s">
        <v>18</v>
      </c>
      <c r="I4" s="47" t="s">
        <v>20</v>
      </c>
      <c r="J4" s="47" t="s">
        <v>22</v>
      </c>
      <c r="K4" s="47" t="s">
        <v>24</v>
      </c>
      <c r="L4" s="47" t="s">
        <v>26</v>
      </c>
      <c r="M4" s="47" t="s">
        <v>28</v>
      </c>
      <c r="N4" s="47" t="s">
        <v>30</v>
      </c>
      <c r="O4" s="47" t="s">
        <v>129</v>
      </c>
      <c r="P4" s="47"/>
    </row>
    <row r="5" spans="1:16" ht="51" x14ac:dyDescent="0.2">
      <c r="C5" s="51" t="s">
        <v>78</v>
      </c>
      <c r="D5" s="51" t="s">
        <v>191</v>
      </c>
      <c r="E5" s="51" t="s">
        <v>128</v>
      </c>
      <c r="F5" s="51" t="s">
        <v>17</v>
      </c>
      <c r="G5" s="51" t="s">
        <v>135</v>
      </c>
      <c r="H5" s="51" t="s">
        <v>19</v>
      </c>
      <c r="I5" s="51" t="s">
        <v>21</v>
      </c>
      <c r="J5" s="51" t="s">
        <v>23</v>
      </c>
      <c r="K5" s="51" t="s">
        <v>25</v>
      </c>
      <c r="L5" s="51" t="s">
        <v>27</v>
      </c>
      <c r="M5" s="51" t="s">
        <v>29</v>
      </c>
      <c r="N5" s="51" t="s">
        <v>31</v>
      </c>
      <c r="O5" s="51" t="s">
        <v>130</v>
      </c>
      <c r="P5" s="43" t="s">
        <v>39</v>
      </c>
    </row>
    <row r="7" spans="1:16" ht="13.5" thickBot="1" x14ac:dyDescent="0.25">
      <c r="B7" s="56" t="s">
        <v>64</v>
      </c>
      <c r="C7" s="24">
        <f>'#2-FY10-FY22 Expenditures'!S9</f>
        <v>1066266</v>
      </c>
      <c r="D7" s="24">
        <f>'#2-FY10-FY22 Expenditures'!S10</f>
        <v>203432</v>
      </c>
      <c r="E7" s="24">
        <f>'#2-FY10-FY22 Expenditures'!S11</f>
        <v>55962</v>
      </c>
      <c r="F7" s="24">
        <f>'#2-FY10-FY22 Expenditures'!S12</f>
        <v>131971</v>
      </c>
      <c r="G7" s="24">
        <f>'#2-FY10-FY22 Expenditures'!S13</f>
        <v>8000</v>
      </c>
      <c r="H7" s="24">
        <f>'#2-FY10-FY22 Expenditures'!S14</f>
        <v>158280</v>
      </c>
      <c r="I7" s="24">
        <f>'#2-FY10-FY22 Expenditures'!S15</f>
        <v>328000</v>
      </c>
      <c r="J7" s="24">
        <f>'#2-FY10-FY22 Expenditures'!S16</f>
        <v>473573</v>
      </c>
      <c r="K7" s="24">
        <f>'#2-FY10-FY22 Expenditures'!S17</f>
        <v>715000</v>
      </c>
      <c r="L7" s="24">
        <f>'#2-FY10-FY22 Expenditures'!S18</f>
        <v>805792</v>
      </c>
      <c r="M7" s="24">
        <f>'#2-FY10-FY22 Expenditures'!S19</f>
        <v>221460</v>
      </c>
      <c r="N7" s="24">
        <f>'#2-FY10-FY22 Expenditures'!S21</f>
        <v>60000</v>
      </c>
      <c r="O7" s="24">
        <f>'#2-FY10-FY22 Expenditures'!S24</f>
        <v>63200</v>
      </c>
      <c r="P7" s="24">
        <f>SUM(C7:O7)</f>
        <v>4290936</v>
      </c>
    </row>
    <row r="8" spans="1:16" x14ac:dyDescent="0.2">
      <c r="F8" s="47" t="s">
        <v>40</v>
      </c>
      <c r="G8" s="47"/>
    </row>
    <row r="9" spans="1:16" x14ac:dyDescent="0.2">
      <c r="A9" s="12"/>
      <c r="B9" s="12"/>
      <c r="P9" s="15"/>
    </row>
    <row r="10" spans="1:16" x14ac:dyDescent="0.2">
      <c r="A10" s="2" t="s">
        <v>136</v>
      </c>
      <c r="B10" s="2" t="s">
        <v>81</v>
      </c>
      <c r="K10" s="14">
        <v>11549.58</v>
      </c>
      <c r="L10" s="14">
        <v>27203.7</v>
      </c>
      <c r="P10" s="15">
        <f t="shared" ref="P10:P64" si="0">SUM(C10:O10)</f>
        <v>38753.279999999999</v>
      </c>
    </row>
    <row r="11" spans="1:16" x14ac:dyDescent="0.2">
      <c r="A11" s="2" t="s">
        <v>192</v>
      </c>
      <c r="B11" s="2" t="s">
        <v>193</v>
      </c>
      <c r="K11" s="14">
        <v>15000</v>
      </c>
      <c r="P11" s="15">
        <f t="shared" si="0"/>
        <v>15000</v>
      </c>
    </row>
    <row r="12" spans="1:16" x14ac:dyDescent="0.2">
      <c r="A12" s="2" t="s">
        <v>137</v>
      </c>
      <c r="B12" s="2" t="s">
        <v>82</v>
      </c>
      <c r="D12" s="14">
        <v>2244</v>
      </c>
      <c r="I12" s="14">
        <v>18032.580000000002</v>
      </c>
      <c r="J12" s="14">
        <v>114088.11</v>
      </c>
      <c r="L12" s="14">
        <v>211.20000000000002</v>
      </c>
      <c r="P12" s="15">
        <f t="shared" si="0"/>
        <v>134575.89000000001</v>
      </c>
    </row>
    <row r="13" spans="1:16" x14ac:dyDescent="0.2">
      <c r="A13" s="2" t="s">
        <v>138</v>
      </c>
      <c r="B13" s="2" t="s">
        <v>83</v>
      </c>
      <c r="D13" s="14">
        <v>1759.8</v>
      </c>
      <c r="J13" s="14">
        <v>115418.86</v>
      </c>
      <c r="L13" s="14">
        <v>34597.550000000003</v>
      </c>
      <c r="P13" s="15">
        <f t="shared" si="0"/>
        <v>151776.21000000002</v>
      </c>
    </row>
    <row r="14" spans="1:16" x14ac:dyDescent="0.2">
      <c r="A14" s="2" t="s">
        <v>139</v>
      </c>
      <c r="B14" s="2" t="s">
        <v>84</v>
      </c>
      <c r="J14" s="14">
        <v>103780.66</v>
      </c>
      <c r="P14" s="15">
        <f t="shared" si="0"/>
        <v>103780.66</v>
      </c>
    </row>
    <row r="15" spans="1:16" x14ac:dyDescent="0.2">
      <c r="A15" s="2" t="s">
        <v>140</v>
      </c>
      <c r="B15" s="2" t="s">
        <v>43</v>
      </c>
      <c r="F15" s="14">
        <v>3666.25</v>
      </c>
      <c r="J15" s="14">
        <v>1186.56</v>
      </c>
      <c r="L15" s="14">
        <v>1780.96</v>
      </c>
      <c r="P15" s="15">
        <f t="shared" si="0"/>
        <v>6633.7699999999995</v>
      </c>
    </row>
    <row r="16" spans="1:16" x14ac:dyDescent="0.2">
      <c r="A16" s="2" t="s">
        <v>141</v>
      </c>
      <c r="B16" s="2" t="s">
        <v>45</v>
      </c>
      <c r="C16" s="14">
        <v>2055</v>
      </c>
      <c r="D16" s="14">
        <v>2092.8000000000002</v>
      </c>
      <c r="G16" s="14">
        <v>69.05</v>
      </c>
      <c r="H16" s="14">
        <v>7350.4800000000005</v>
      </c>
      <c r="J16" s="14">
        <v>711.25</v>
      </c>
      <c r="P16" s="15">
        <f t="shared" si="0"/>
        <v>12278.580000000002</v>
      </c>
    </row>
    <row r="17" spans="1:16" x14ac:dyDescent="0.2">
      <c r="A17" s="2" t="s">
        <v>142</v>
      </c>
      <c r="B17" s="2" t="s">
        <v>114</v>
      </c>
      <c r="O17" s="14">
        <v>63111.28</v>
      </c>
      <c r="P17" s="15">
        <f t="shared" si="0"/>
        <v>63111.28</v>
      </c>
    </row>
    <row r="18" spans="1:16" x14ac:dyDescent="0.2">
      <c r="A18" s="2" t="s">
        <v>194</v>
      </c>
      <c r="B18" s="2" t="s">
        <v>195</v>
      </c>
      <c r="L18" s="14">
        <v>1067.5</v>
      </c>
      <c r="P18" s="15">
        <f t="shared" si="0"/>
        <v>1067.5</v>
      </c>
    </row>
    <row r="19" spans="1:16" x14ac:dyDescent="0.2">
      <c r="A19" s="2" t="s">
        <v>143</v>
      </c>
      <c r="B19" s="2" t="s">
        <v>85</v>
      </c>
      <c r="D19" s="14">
        <v>1392</v>
      </c>
      <c r="E19" s="14">
        <v>5422.38</v>
      </c>
      <c r="F19" s="14">
        <v>150</v>
      </c>
      <c r="H19" s="14">
        <v>65</v>
      </c>
      <c r="I19" s="14">
        <v>597</v>
      </c>
      <c r="J19" s="14">
        <v>343</v>
      </c>
      <c r="K19" s="14">
        <v>1525</v>
      </c>
      <c r="L19" s="14">
        <v>3455.51</v>
      </c>
      <c r="M19" s="14">
        <v>920</v>
      </c>
      <c r="P19" s="15">
        <f t="shared" si="0"/>
        <v>13869.890000000001</v>
      </c>
    </row>
    <row r="20" spans="1:16" x14ac:dyDescent="0.2">
      <c r="A20" s="2" t="s">
        <v>144</v>
      </c>
      <c r="B20" s="2" t="s">
        <v>86</v>
      </c>
      <c r="D20" s="14">
        <v>890.56000000000006</v>
      </c>
      <c r="H20" s="14">
        <v>1369.55</v>
      </c>
      <c r="J20" s="14">
        <v>1608.54</v>
      </c>
      <c r="L20" s="14">
        <v>4592.4800000000005</v>
      </c>
      <c r="P20" s="15">
        <f t="shared" si="0"/>
        <v>8461.130000000001</v>
      </c>
    </row>
    <row r="21" spans="1:16" x14ac:dyDescent="0.2">
      <c r="A21" s="2" t="s">
        <v>196</v>
      </c>
      <c r="B21" s="2" t="s">
        <v>197</v>
      </c>
      <c r="M21" s="14">
        <v>28050</v>
      </c>
      <c r="P21" s="15">
        <f t="shared" si="0"/>
        <v>28050</v>
      </c>
    </row>
    <row r="22" spans="1:16" x14ac:dyDescent="0.2">
      <c r="A22" s="2" t="s">
        <v>145</v>
      </c>
      <c r="B22" s="2" t="s">
        <v>87</v>
      </c>
      <c r="D22" s="14">
        <v>765</v>
      </c>
      <c r="H22" s="14">
        <v>1097</v>
      </c>
      <c r="J22" s="14">
        <v>399</v>
      </c>
      <c r="L22" s="14">
        <v>231</v>
      </c>
      <c r="P22" s="15">
        <f t="shared" si="0"/>
        <v>2492</v>
      </c>
    </row>
    <row r="23" spans="1:16" x14ac:dyDescent="0.2">
      <c r="A23" s="2" t="s">
        <v>146</v>
      </c>
      <c r="B23" s="2" t="s">
        <v>115</v>
      </c>
      <c r="J23" s="14">
        <v>1747.5</v>
      </c>
      <c r="P23" s="15">
        <f t="shared" si="0"/>
        <v>1747.5</v>
      </c>
    </row>
    <row r="24" spans="1:16" x14ac:dyDescent="0.2">
      <c r="A24" s="2" t="s">
        <v>198</v>
      </c>
      <c r="B24" s="2" t="s">
        <v>199</v>
      </c>
      <c r="I24" s="14">
        <v>0</v>
      </c>
      <c r="L24" s="14">
        <v>0</v>
      </c>
      <c r="P24" s="15">
        <f t="shared" si="0"/>
        <v>0</v>
      </c>
    </row>
    <row r="25" spans="1:16" x14ac:dyDescent="0.2">
      <c r="A25" s="2" t="s">
        <v>200</v>
      </c>
      <c r="B25" s="2" t="s">
        <v>201</v>
      </c>
      <c r="J25" s="14">
        <v>5.14</v>
      </c>
      <c r="P25" s="15">
        <f t="shared" si="0"/>
        <v>5.14</v>
      </c>
    </row>
    <row r="26" spans="1:16" x14ac:dyDescent="0.2">
      <c r="A26" s="2" t="s">
        <v>147</v>
      </c>
      <c r="B26" s="2" t="s">
        <v>46</v>
      </c>
      <c r="M26" s="14">
        <v>6160.05</v>
      </c>
      <c r="P26" s="15">
        <f t="shared" si="0"/>
        <v>6160.05</v>
      </c>
    </row>
    <row r="27" spans="1:16" x14ac:dyDescent="0.2">
      <c r="A27" s="2" t="s">
        <v>202</v>
      </c>
      <c r="B27" s="2" t="s">
        <v>203</v>
      </c>
      <c r="F27" s="14">
        <v>0</v>
      </c>
      <c r="P27" s="15">
        <f t="shared" si="0"/>
        <v>0</v>
      </c>
    </row>
    <row r="28" spans="1:16" x14ac:dyDescent="0.2">
      <c r="A28" s="2" t="s">
        <v>148</v>
      </c>
      <c r="B28" s="2" t="s">
        <v>116</v>
      </c>
      <c r="F28" s="14">
        <v>119.98</v>
      </c>
      <c r="G28" s="14">
        <v>894.88</v>
      </c>
      <c r="P28" s="15">
        <f t="shared" si="0"/>
        <v>1014.86</v>
      </c>
    </row>
    <row r="29" spans="1:16" x14ac:dyDescent="0.2">
      <c r="A29" s="2" t="s">
        <v>149</v>
      </c>
      <c r="B29" s="2" t="s">
        <v>88</v>
      </c>
      <c r="F29" s="14">
        <v>303.15000000000003</v>
      </c>
      <c r="H29" s="14">
        <v>4123.16</v>
      </c>
      <c r="P29" s="15">
        <f t="shared" si="0"/>
        <v>4426.3099999999995</v>
      </c>
    </row>
    <row r="30" spans="1:16" x14ac:dyDescent="0.2">
      <c r="A30" s="2" t="s">
        <v>150</v>
      </c>
      <c r="B30" s="2" t="s">
        <v>44</v>
      </c>
      <c r="C30" s="14">
        <v>329.97</v>
      </c>
      <c r="D30" s="14">
        <v>6370.26</v>
      </c>
      <c r="F30" s="14">
        <v>27711.59</v>
      </c>
      <c r="G30" s="14">
        <v>5728.42</v>
      </c>
      <c r="H30" s="14">
        <v>4625.88</v>
      </c>
      <c r="I30" s="14">
        <v>1091.1100000000001</v>
      </c>
      <c r="J30" s="14">
        <v>23323.040000000001</v>
      </c>
      <c r="K30" s="14">
        <v>78.61</v>
      </c>
      <c r="L30" s="14">
        <v>8624.89</v>
      </c>
      <c r="M30" s="14">
        <v>26.97</v>
      </c>
      <c r="P30" s="15">
        <f t="shared" si="0"/>
        <v>77910.739999999991</v>
      </c>
    </row>
    <row r="31" spans="1:16" x14ac:dyDescent="0.2">
      <c r="A31" s="2" t="s">
        <v>151</v>
      </c>
      <c r="B31" s="2" t="s">
        <v>89</v>
      </c>
      <c r="H31" s="14">
        <v>310.5</v>
      </c>
      <c r="J31" s="14">
        <v>-3</v>
      </c>
      <c r="P31" s="15">
        <f t="shared" si="0"/>
        <v>307.5</v>
      </c>
    </row>
    <row r="32" spans="1:16" x14ac:dyDescent="0.2">
      <c r="A32" s="2" t="s">
        <v>152</v>
      </c>
      <c r="B32" s="2" t="s">
        <v>153</v>
      </c>
      <c r="D32" s="14">
        <v>3979</v>
      </c>
      <c r="J32" s="14">
        <v>3979</v>
      </c>
      <c r="L32" s="14">
        <v>1989.5</v>
      </c>
      <c r="P32" s="15">
        <f t="shared" si="0"/>
        <v>9947.5</v>
      </c>
    </row>
    <row r="33" spans="1:16" x14ac:dyDescent="0.2">
      <c r="A33" s="2" t="s">
        <v>204</v>
      </c>
      <c r="B33" s="2" t="s">
        <v>205</v>
      </c>
      <c r="L33" s="14">
        <v>662.63</v>
      </c>
      <c r="P33" s="15">
        <f t="shared" si="0"/>
        <v>662.63</v>
      </c>
    </row>
    <row r="34" spans="1:16" x14ac:dyDescent="0.2">
      <c r="A34" s="2" t="s">
        <v>154</v>
      </c>
      <c r="B34" s="2" t="s">
        <v>90</v>
      </c>
      <c r="H34" s="14">
        <v>134.32</v>
      </c>
      <c r="P34" s="15">
        <f t="shared" si="0"/>
        <v>134.32</v>
      </c>
    </row>
    <row r="35" spans="1:16" x14ac:dyDescent="0.2">
      <c r="A35" s="2" t="s">
        <v>206</v>
      </c>
      <c r="B35" s="2" t="s">
        <v>207</v>
      </c>
      <c r="D35" s="14">
        <v>0</v>
      </c>
      <c r="F35" s="14">
        <v>0</v>
      </c>
      <c r="K35" s="14">
        <v>636.66</v>
      </c>
      <c r="N35" s="14">
        <v>0</v>
      </c>
      <c r="P35" s="15">
        <f t="shared" si="0"/>
        <v>636.66</v>
      </c>
    </row>
    <row r="36" spans="1:16" x14ac:dyDescent="0.2">
      <c r="A36" s="2" t="s">
        <v>155</v>
      </c>
      <c r="B36" s="2" t="s">
        <v>156</v>
      </c>
      <c r="F36" s="14">
        <v>823.75</v>
      </c>
      <c r="J36" s="14">
        <v>3000</v>
      </c>
      <c r="P36" s="15">
        <f t="shared" si="0"/>
        <v>3823.75</v>
      </c>
    </row>
    <row r="37" spans="1:16" x14ac:dyDescent="0.2">
      <c r="A37" s="2" t="s">
        <v>157</v>
      </c>
      <c r="B37" s="2" t="s">
        <v>91</v>
      </c>
      <c r="C37" s="14">
        <v>3227.56</v>
      </c>
      <c r="D37" s="14">
        <v>934.76</v>
      </c>
      <c r="J37" s="14">
        <v>2514.12</v>
      </c>
      <c r="L37" s="14">
        <v>584.48</v>
      </c>
      <c r="P37" s="15">
        <f t="shared" si="0"/>
        <v>7260.92</v>
      </c>
    </row>
    <row r="38" spans="1:16" x14ac:dyDescent="0.2">
      <c r="A38" s="2" t="s">
        <v>208</v>
      </c>
      <c r="B38" s="2" t="s">
        <v>209</v>
      </c>
      <c r="J38" s="14">
        <v>4586.4000000000005</v>
      </c>
      <c r="P38" s="15">
        <f t="shared" si="0"/>
        <v>4586.4000000000005</v>
      </c>
    </row>
    <row r="39" spans="1:16" x14ac:dyDescent="0.2">
      <c r="A39" s="2" t="s">
        <v>158</v>
      </c>
      <c r="B39" s="2" t="s">
        <v>117</v>
      </c>
      <c r="H39" s="14">
        <v>7875</v>
      </c>
      <c r="P39" s="15">
        <f t="shared" si="0"/>
        <v>7875</v>
      </c>
    </row>
    <row r="40" spans="1:16" x14ac:dyDescent="0.2">
      <c r="A40" s="2" t="s">
        <v>210</v>
      </c>
      <c r="B40" s="2" t="s">
        <v>211</v>
      </c>
      <c r="H40" s="14">
        <v>0</v>
      </c>
      <c r="P40" s="15">
        <f t="shared" si="0"/>
        <v>0</v>
      </c>
    </row>
    <row r="41" spans="1:16" x14ac:dyDescent="0.2">
      <c r="A41" s="2" t="s">
        <v>159</v>
      </c>
      <c r="B41" s="2" t="s">
        <v>92</v>
      </c>
      <c r="C41" s="14">
        <v>2045</v>
      </c>
      <c r="H41" s="14">
        <v>1032.5</v>
      </c>
      <c r="I41" s="14">
        <v>0</v>
      </c>
      <c r="P41" s="15">
        <f t="shared" si="0"/>
        <v>3077.5</v>
      </c>
    </row>
    <row r="42" spans="1:16" x14ac:dyDescent="0.2">
      <c r="A42" s="2" t="s">
        <v>160</v>
      </c>
      <c r="B42" s="2" t="s">
        <v>93</v>
      </c>
      <c r="F42" s="14">
        <v>119.99000000000001</v>
      </c>
      <c r="H42" s="14">
        <v>1706.94</v>
      </c>
      <c r="I42" s="14">
        <v>1850.83</v>
      </c>
      <c r="J42" s="14">
        <v>2360.33</v>
      </c>
      <c r="M42" s="14">
        <v>3604.67</v>
      </c>
      <c r="N42" s="14">
        <v>1688</v>
      </c>
      <c r="P42" s="15">
        <f t="shared" si="0"/>
        <v>11330.76</v>
      </c>
    </row>
    <row r="43" spans="1:16" x14ac:dyDescent="0.2">
      <c r="A43" s="2" t="s">
        <v>212</v>
      </c>
      <c r="B43" s="2" t="s">
        <v>213</v>
      </c>
      <c r="L43" s="14">
        <v>1177.5</v>
      </c>
      <c r="P43" s="15">
        <f t="shared" si="0"/>
        <v>1177.5</v>
      </c>
    </row>
    <row r="44" spans="1:16" x14ac:dyDescent="0.2">
      <c r="A44" s="2" t="s">
        <v>161</v>
      </c>
      <c r="B44" s="2" t="s">
        <v>94</v>
      </c>
      <c r="C44" s="14">
        <v>225969.52000000002</v>
      </c>
      <c r="D44" s="14">
        <v>4834.58</v>
      </c>
      <c r="H44" s="14">
        <v>1900</v>
      </c>
      <c r="I44" s="14">
        <v>840</v>
      </c>
      <c r="J44" s="14">
        <v>26102.560000000001</v>
      </c>
      <c r="L44" s="14">
        <v>31261.010000000002</v>
      </c>
      <c r="N44" s="14">
        <v>2747.64</v>
      </c>
      <c r="P44" s="15">
        <f t="shared" si="0"/>
        <v>293655.31</v>
      </c>
    </row>
    <row r="45" spans="1:16" x14ac:dyDescent="0.2">
      <c r="A45" s="2" t="s">
        <v>162</v>
      </c>
      <c r="B45" s="2" t="s">
        <v>95</v>
      </c>
      <c r="C45" s="14">
        <v>163269.74</v>
      </c>
      <c r="D45" s="14">
        <v>9333</v>
      </c>
      <c r="F45" s="14">
        <v>7473.43</v>
      </c>
      <c r="H45" s="14">
        <v>5757.32</v>
      </c>
      <c r="I45" s="14">
        <v>33749.49</v>
      </c>
      <c r="J45" s="14">
        <v>9961.85</v>
      </c>
      <c r="K45" s="14">
        <v>0</v>
      </c>
      <c r="L45" s="14">
        <v>5906.35</v>
      </c>
      <c r="M45" s="14">
        <v>0</v>
      </c>
      <c r="N45" s="14">
        <v>2013.1000000000001</v>
      </c>
      <c r="P45" s="15">
        <f t="shared" si="0"/>
        <v>237464.28</v>
      </c>
    </row>
    <row r="46" spans="1:16" x14ac:dyDescent="0.2">
      <c r="A46" s="2" t="s">
        <v>163</v>
      </c>
      <c r="B46" s="2" t="s">
        <v>96</v>
      </c>
      <c r="C46" s="14">
        <v>106903.94</v>
      </c>
      <c r="D46" s="14">
        <v>20806.25</v>
      </c>
      <c r="F46" s="14">
        <v>10106.07</v>
      </c>
      <c r="I46" s="14">
        <v>31300.760000000002</v>
      </c>
      <c r="K46" s="14">
        <v>21939.66</v>
      </c>
      <c r="L46" s="14">
        <v>221852.69</v>
      </c>
      <c r="M46" s="14">
        <v>4394.88</v>
      </c>
      <c r="N46" s="14">
        <v>4770</v>
      </c>
      <c r="P46" s="15">
        <f t="shared" si="0"/>
        <v>422074.25</v>
      </c>
    </row>
    <row r="47" spans="1:16" x14ac:dyDescent="0.2">
      <c r="A47" s="2" t="s">
        <v>164</v>
      </c>
      <c r="B47" s="2" t="s">
        <v>97</v>
      </c>
      <c r="C47" s="14">
        <v>181190.59</v>
      </c>
      <c r="D47" s="14">
        <v>6474.29</v>
      </c>
      <c r="E47" s="14">
        <v>47540</v>
      </c>
      <c r="F47" s="14">
        <v>10315.870000000001</v>
      </c>
      <c r="G47" s="14">
        <v>2498.63</v>
      </c>
      <c r="H47" s="14">
        <v>5957.25</v>
      </c>
      <c r="I47" s="14">
        <v>207519.74</v>
      </c>
      <c r="J47" s="14">
        <v>22771.39</v>
      </c>
      <c r="K47" s="14">
        <v>36309.64</v>
      </c>
      <c r="L47" s="14">
        <v>364079.73</v>
      </c>
      <c r="M47" s="14">
        <v>84642.99</v>
      </c>
      <c r="P47" s="15">
        <f t="shared" si="0"/>
        <v>969300.12</v>
      </c>
    </row>
    <row r="48" spans="1:16" x14ac:dyDescent="0.2">
      <c r="A48" s="2" t="s">
        <v>165</v>
      </c>
      <c r="B48" s="2" t="s">
        <v>98</v>
      </c>
      <c r="C48" s="14">
        <v>71116.639999999999</v>
      </c>
      <c r="F48" s="14">
        <v>1979.69</v>
      </c>
      <c r="H48" s="14">
        <v>3836.16</v>
      </c>
      <c r="J48" s="14">
        <v>3754.73</v>
      </c>
      <c r="N48" s="14">
        <v>20288</v>
      </c>
      <c r="P48" s="15">
        <f t="shared" si="0"/>
        <v>100975.22</v>
      </c>
    </row>
    <row r="49" spans="1:16" x14ac:dyDescent="0.2">
      <c r="A49" s="2" t="s">
        <v>166</v>
      </c>
      <c r="B49" s="2" t="s">
        <v>99</v>
      </c>
      <c r="C49" s="14">
        <v>-142884.70000000001</v>
      </c>
      <c r="D49" s="14">
        <v>639.54</v>
      </c>
      <c r="H49" s="14">
        <v>7957.95</v>
      </c>
      <c r="I49" s="14">
        <v>355.55</v>
      </c>
      <c r="L49" s="14">
        <v>328.27</v>
      </c>
      <c r="N49" s="14">
        <v>181.81</v>
      </c>
      <c r="P49" s="15">
        <f t="shared" si="0"/>
        <v>-133421.58000000002</v>
      </c>
    </row>
    <row r="50" spans="1:16" x14ac:dyDescent="0.2">
      <c r="A50" s="2" t="s">
        <v>167</v>
      </c>
      <c r="B50" s="2" t="s">
        <v>100</v>
      </c>
      <c r="C50" s="14">
        <v>0</v>
      </c>
      <c r="H50" s="14">
        <v>1346.45</v>
      </c>
      <c r="I50" s="14">
        <v>1446.91</v>
      </c>
      <c r="K50" s="14">
        <v>2597.6799999999998</v>
      </c>
      <c r="L50" s="14">
        <v>6059.18</v>
      </c>
      <c r="M50" s="14">
        <v>400.59000000000003</v>
      </c>
      <c r="N50" s="14">
        <v>892.38</v>
      </c>
      <c r="O50" s="14">
        <v>25.26</v>
      </c>
      <c r="P50" s="15">
        <f t="shared" si="0"/>
        <v>12768.45</v>
      </c>
    </row>
    <row r="51" spans="1:16" x14ac:dyDescent="0.2">
      <c r="A51" s="2" t="s">
        <v>168</v>
      </c>
      <c r="B51" s="2" t="s">
        <v>101</v>
      </c>
      <c r="C51" s="14">
        <v>419709.32</v>
      </c>
      <c r="D51" s="14">
        <v>20795.38</v>
      </c>
      <c r="F51" s="14">
        <v>321.20999999999998</v>
      </c>
      <c r="G51" s="14">
        <v>76.5</v>
      </c>
      <c r="H51" s="14">
        <v>6053</v>
      </c>
      <c r="I51" s="14">
        <v>0</v>
      </c>
      <c r="J51" s="14">
        <v>0</v>
      </c>
      <c r="K51" s="14">
        <v>613332</v>
      </c>
      <c r="L51" s="14">
        <v>12509.85</v>
      </c>
      <c r="M51" s="14">
        <v>41475.07</v>
      </c>
      <c r="P51" s="15">
        <f t="shared" si="0"/>
        <v>1114272.3300000003</v>
      </c>
    </row>
    <row r="52" spans="1:16" x14ac:dyDescent="0.2">
      <c r="A52" s="2" t="s">
        <v>169</v>
      </c>
      <c r="B52" s="2" t="s">
        <v>102</v>
      </c>
      <c r="C52" s="14">
        <v>3157.16</v>
      </c>
      <c r="D52" s="14">
        <v>38770.5</v>
      </c>
      <c r="F52" s="14">
        <v>4684.71</v>
      </c>
      <c r="J52" s="14">
        <v>382.19</v>
      </c>
      <c r="L52" s="14">
        <v>21.71</v>
      </c>
      <c r="P52" s="15">
        <f t="shared" si="0"/>
        <v>47016.270000000004</v>
      </c>
    </row>
    <row r="53" spans="1:16" x14ac:dyDescent="0.2">
      <c r="A53" s="2" t="s">
        <v>170</v>
      </c>
      <c r="B53" s="2" t="s">
        <v>103</v>
      </c>
      <c r="D53" s="14">
        <v>2482.4700000000003</v>
      </c>
      <c r="H53" s="14">
        <v>8701.99</v>
      </c>
      <c r="I53" s="14">
        <v>979.47</v>
      </c>
      <c r="J53" s="14">
        <v>3328.07</v>
      </c>
      <c r="K53" s="14">
        <v>212.05</v>
      </c>
      <c r="P53" s="15">
        <f t="shared" si="0"/>
        <v>15704.049999999997</v>
      </c>
    </row>
    <row r="54" spans="1:16" x14ac:dyDescent="0.2">
      <c r="A54" s="2" t="s">
        <v>171</v>
      </c>
      <c r="B54" s="2" t="s">
        <v>104</v>
      </c>
      <c r="F54" s="14">
        <v>158.1</v>
      </c>
      <c r="H54" s="14">
        <v>494.28000000000003</v>
      </c>
      <c r="J54" s="14">
        <v>7.15</v>
      </c>
      <c r="P54" s="15">
        <f t="shared" si="0"/>
        <v>659.53</v>
      </c>
    </row>
    <row r="55" spans="1:16" x14ac:dyDescent="0.2">
      <c r="A55" s="2" t="s">
        <v>172</v>
      </c>
      <c r="B55" s="2" t="s">
        <v>105</v>
      </c>
      <c r="F55" s="14">
        <v>1440</v>
      </c>
      <c r="P55" s="15">
        <f t="shared" si="0"/>
        <v>1440</v>
      </c>
    </row>
    <row r="56" spans="1:16" x14ac:dyDescent="0.2">
      <c r="A56" s="2" t="s">
        <v>173</v>
      </c>
      <c r="B56" s="2" t="s">
        <v>106</v>
      </c>
      <c r="D56" s="14">
        <v>6068.01</v>
      </c>
      <c r="F56" s="14">
        <v>3681.06</v>
      </c>
      <c r="H56" s="14">
        <v>8106.3</v>
      </c>
      <c r="P56" s="15">
        <f t="shared" si="0"/>
        <v>17855.37</v>
      </c>
    </row>
    <row r="57" spans="1:16" x14ac:dyDescent="0.2">
      <c r="A57" s="2" t="s">
        <v>174</v>
      </c>
      <c r="B57" s="2" t="s">
        <v>107</v>
      </c>
      <c r="D57" s="14">
        <v>2296</v>
      </c>
      <c r="F57" s="14">
        <v>772.16</v>
      </c>
      <c r="H57" s="14">
        <v>3063.6</v>
      </c>
      <c r="J57" s="14">
        <v>20434.080000000002</v>
      </c>
      <c r="L57" s="14">
        <v>1199</v>
      </c>
      <c r="P57" s="15">
        <f t="shared" si="0"/>
        <v>27764.840000000004</v>
      </c>
    </row>
    <row r="58" spans="1:16" x14ac:dyDescent="0.2">
      <c r="A58" s="2" t="s">
        <v>214</v>
      </c>
      <c r="B58" s="2" t="s">
        <v>215</v>
      </c>
      <c r="D58" s="14">
        <v>40</v>
      </c>
      <c r="F58" s="14">
        <v>548.88</v>
      </c>
      <c r="H58" s="14">
        <v>118.88</v>
      </c>
      <c r="J58" s="14">
        <v>4912</v>
      </c>
      <c r="K58" s="14">
        <v>1.62</v>
      </c>
      <c r="P58" s="15">
        <f t="shared" si="0"/>
        <v>5621.38</v>
      </c>
    </row>
    <row r="59" spans="1:16" x14ac:dyDescent="0.2">
      <c r="A59" s="2" t="s">
        <v>175</v>
      </c>
      <c r="B59" s="2" t="s">
        <v>47</v>
      </c>
      <c r="D59" s="14">
        <v>661.18000000000006</v>
      </c>
      <c r="H59" s="14">
        <v>45.35</v>
      </c>
      <c r="P59" s="15">
        <f t="shared" si="0"/>
        <v>706.53000000000009</v>
      </c>
    </row>
    <row r="60" spans="1:16" x14ac:dyDescent="0.2">
      <c r="A60" s="2" t="s">
        <v>216</v>
      </c>
      <c r="B60" s="2" t="s">
        <v>217</v>
      </c>
      <c r="F60" s="14">
        <v>34700</v>
      </c>
      <c r="P60" s="15">
        <f t="shared" si="0"/>
        <v>34700</v>
      </c>
    </row>
    <row r="61" spans="1:16" x14ac:dyDescent="0.2">
      <c r="A61" s="2" t="s">
        <v>218</v>
      </c>
      <c r="B61" s="2" t="s">
        <v>219</v>
      </c>
      <c r="C61" s="14">
        <v>27503.32</v>
      </c>
      <c r="P61" s="15">
        <f t="shared" si="0"/>
        <v>27503.32</v>
      </c>
    </row>
    <row r="62" spans="1:16" x14ac:dyDescent="0.2">
      <c r="A62" s="2" t="s">
        <v>176</v>
      </c>
      <c r="B62" s="2" t="s">
        <v>108</v>
      </c>
      <c r="C62" s="14">
        <v>2941.43</v>
      </c>
      <c r="D62" s="14">
        <v>34620</v>
      </c>
      <c r="I62" s="14">
        <v>989.11</v>
      </c>
      <c r="J62" s="14">
        <v>917.05000000000007</v>
      </c>
      <c r="L62" s="14">
        <v>3075.19</v>
      </c>
      <c r="M62" s="14">
        <v>75000</v>
      </c>
      <c r="N62" s="14">
        <v>0</v>
      </c>
      <c r="P62" s="15">
        <f t="shared" si="0"/>
        <v>117542.78</v>
      </c>
    </row>
    <row r="63" spans="1:16" x14ac:dyDescent="0.2">
      <c r="A63" s="2" t="s">
        <v>177</v>
      </c>
      <c r="B63" s="2" t="s">
        <v>109</v>
      </c>
      <c r="F63" s="14">
        <v>2213</v>
      </c>
      <c r="H63" s="14">
        <v>0</v>
      </c>
      <c r="M63" s="14">
        <v>7600</v>
      </c>
      <c r="P63" s="15">
        <f t="shared" si="0"/>
        <v>9813</v>
      </c>
    </row>
    <row r="64" spans="1:16" x14ac:dyDescent="0.2">
      <c r="A64" s="2" t="s">
        <v>178</v>
      </c>
      <c r="B64" s="2" t="s">
        <v>118</v>
      </c>
      <c r="C64" s="14">
        <v>14646.58</v>
      </c>
      <c r="H64" s="14">
        <v>23500</v>
      </c>
      <c r="P64" s="15">
        <f t="shared" si="0"/>
        <v>38146.58</v>
      </c>
    </row>
    <row r="65" spans="1:16" x14ac:dyDescent="0.2">
      <c r="B65" s="33" t="s">
        <v>48</v>
      </c>
      <c r="C65" s="48">
        <f>SUM(C10:C64)</f>
        <v>1081181.07</v>
      </c>
      <c r="D65" s="48">
        <f t="shared" ref="D65:O65" si="1">SUM(D10:D64)</f>
        <v>168249.38</v>
      </c>
      <c r="E65" s="48">
        <f t="shared" si="1"/>
        <v>52962.38</v>
      </c>
      <c r="F65" s="48">
        <f t="shared" si="1"/>
        <v>111288.89000000001</v>
      </c>
      <c r="G65" s="48">
        <f t="shared" si="1"/>
        <v>9267.48</v>
      </c>
      <c r="H65" s="48">
        <f t="shared" si="1"/>
        <v>106528.86000000002</v>
      </c>
      <c r="I65" s="48">
        <f t="shared" si="1"/>
        <v>298752.54999999993</v>
      </c>
      <c r="J65" s="48">
        <f t="shared" si="1"/>
        <v>471619.58</v>
      </c>
      <c r="K65" s="48">
        <f t="shared" si="1"/>
        <v>703182.5</v>
      </c>
      <c r="L65" s="48">
        <f t="shared" si="1"/>
        <v>732471.87999999989</v>
      </c>
      <c r="M65" s="48">
        <f t="shared" si="1"/>
        <v>252275.22</v>
      </c>
      <c r="N65" s="48">
        <f t="shared" si="1"/>
        <v>32580.93</v>
      </c>
      <c r="O65" s="48">
        <f t="shared" si="1"/>
        <v>63136.54</v>
      </c>
      <c r="P65" s="48">
        <f>SUM(P10:P64)</f>
        <v>4083497.2600000002</v>
      </c>
    </row>
    <row r="67" spans="1:16" x14ac:dyDescent="0.2">
      <c r="B67" s="1" t="s">
        <v>110</v>
      </c>
      <c r="C67" s="14">
        <v>38768.44</v>
      </c>
      <c r="D67" s="14">
        <v>15419.66</v>
      </c>
      <c r="E67" s="14">
        <v>0</v>
      </c>
      <c r="F67" s="14">
        <v>14655.84</v>
      </c>
      <c r="G67" s="14">
        <v>0</v>
      </c>
      <c r="H67" s="14">
        <v>48288.34</v>
      </c>
      <c r="I67" s="14">
        <v>18622.37</v>
      </c>
      <c r="J67" s="14">
        <v>24420</v>
      </c>
      <c r="K67" s="14">
        <v>1900</v>
      </c>
      <c r="L67" s="14">
        <v>11668.5</v>
      </c>
      <c r="M67" s="14">
        <v>5000</v>
      </c>
      <c r="N67" s="14">
        <v>17801.89</v>
      </c>
      <c r="O67" s="14">
        <v>0</v>
      </c>
      <c r="P67" s="14">
        <f>SUM(C67:O67)</f>
        <v>196545.03999999998</v>
      </c>
    </row>
    <row r="68" spans="1:16" x14ac:dyDescent="0.2"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</row>
    <row r="69" spans="1:16" x14ac:dyDescent="0.2">
      <c r="B69" s="1" t="s">
        <v>41</v>
      </c>
      <c r="C69" s="14">
        <f>SUM(C65:C67)</f>
        <v>1119949.51</v>
      </c>
      <c r="D69" s="14">
        <f t="shared" ref="D69:O69" si="2">SUM(D65:D67)</f>
        <v>183669.04</v>
      </c>
      <c r="E69" s="14">
        <f t="shared" si="2"/>
        <v>52962.38</v>
      </c>
      <c r="F69" s="14">
        <f t="shared" si="2"/>
        <v>125944.73000000001</v>
      </c>
      <c r="G69" s="14">
        <f t="shared" si="2"/>
        <v>9267.48</v>
      </c>
      <c r="H69" s="14">
        <f t="shared" si="2"/>
        <v>154817.20000000001</v>
      </c>
      <c r="I69" s="14">
        <f t="shared" si="2"/>
        <v>317374.91999999993</v>
      </c>
      <c r="J69" s="14">
        <f t="shared" si="2"/>
        <v>496039.58</v>
      </c>
      <c r="K69" s="14">
        <f t="shared" si="2"/>
        <v>705082.5</v>
      </c>
      <c r="L69" s="14">
        <f t="shared" si="2"/>
        <v>744140.37999999989</v>
      </c>
      <c r="M69" s="14">
        <f t="shared" si="2"/>
        <v>257275.22</v>
      </c>
      <c r="N69" s="14">
        <f t="shared" si="2"/>
        <v>50382.82</v>
      </c>
      <c r="O69" s="14">
        <f t="shared" si="2"/>
        <v>63136.54</v>
      </c>
      <c r="P69" s="14">
        <f t="shared" ref="P69" si="3">SUM(P65:P67)</f>
        <v>4280042.3</v>
      </c>
    </row>
    <row r="71" spans="1:16" ht="13.5" thickBot="1" x14ac:dyDescent="0.25">
      <c r="B71" s="25" t="s">
        <v>42</v>
      </c>
      <c r="C71" s="26">
        <f>C7-C69</f>
        <v>-53683.510000000009</v>
      </c>
      <c r="D71" s="26">
        <f t="shared" ref="D71:O71" si="4">D7-D69</f>
        <v>19762.959999999992</v>
      </c>
      <c r="E71" s="26">
        <f t="shared" si="4"/>
        <v>2999.6200000000026</v>
      </c>
      <c r="F71" s="26">
        <f t="shared" si="4"/>
        <v>6026.2699999999895</v>
      </c>
      <c r="G71" s="26">
        <f t="shared" si="4"/>
        <v>-1267.4799999999996</v>
      </c>
      <c r="H71" s="26">
        <f t="shared" si="4"/>
        <v>3462.7999999999884</v>
      </c>
      <c r="I71" s="26">
        <f t="shared" si="4"/>
        <v>10625.080000000075</v>
      </c>
      <c r="J71" s="26">
        <f t="shared" si="4"/>
        <v>-22466.580000000016</v>
      </c>
      <c r="K71" s="26">
        <f t="shared" si="4"/>
        <v>9917.5</v>
      </c>
      <c r="L71" s="26">
        <f t="shared" si="4"/>
        <v>61651.620000000112</v>
      </c>
      <c r="M71" s="26">
        <f t="shared" si="4"/>
        <v>-35815.22</v>
      </c>
      <c r="N71" s="26">
        <f t="shared" si="4"/>
        <v>9617.18</v>
      </c>
      <c r="O71" s="26">
        <f t="shared" si="4"/>
        <v>63.459999999999127</v>
      </c>
      <c r="P71" s="26">
        <f>SUM(C71:O71)</f>
        <v>10893.700000000128</v>
      </c>
    </row>
    <row r="72" spans="1:16" ht="13.5" thickTop="1" x14ac:dyDescent="0.2"/>
    <row r="73" spans="1:16" x14ac:dyDescent="0.2">
      <c r="A73" s="1"/>
    </row>
    <row r="75" spans="1:16" x14ac:dyDescent="0.2">
      <c r="A75" s="2" t="s">
        <v>185</v>
      </c>
    </row>
    <row r="76" spans="1:16" x14ac:dyDescent="0.2">
      <c r="A76" s="2" t="s">
        <v>220</v>
      </c>
    </row>
  </sheetData>
  <printOptions horizontalCentered="1" gridLines="1"/>
  <pageMargins left="0" right="0" top="0" bottom="0.5" header="0" footer="0"/>
  <pageSetup paperSize="5" scale="85" orientation="landscape" r:id="rId1"/>
  <headerFooter>
    <oddFooter>&amp;CPage &amp;P of &amp;N&amp;R&amp;D&amp;T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4"/>
  <sheetViews>
    <sheetView topLeftCell="A4" zoomScaleNormal="100" workbookViewId="0">
      <selection activeCell="B11" sqref="B11"/>
    </sheetView>
  </sheetViews>
  <sheetFormatPr defaultColWidth="9.1640625" defaultRowHeight="12.75" x14ac:dyDescent="0.2"/>
  <cols>
    <col min="1" max="1" width="13.33203125" style="2" customWidth="1"/>
    <col min="2" max="2" width="43.1640625" style="3" bestFit="1" customWidth="1"/>
    <col min="3" max="3" width="26.5" style="2" bestFit="1" customWidth="1"/>
    <col min="4" max="4" width="14.6640625" style="2" customWidth="1"/>
    <col min="5" max="5" width="14.1640625" style="2" customWidth="1"/>
    <col min="6" max="6" width="14.6640625" style="2" customWidth="1"/>
    <col min="7" max="7" width="3.1640625" style="2" customWidth="1"/>
    <col min="8" max="8" width="19.6640625" style="2" customWidth="1"/>
    <col min="9" max="9" width="14.6640625" style="2" customWidth="1"/>
    <col min="10" max="10" width="14" style="2" customWidth="1"/>
    <col min="11" max="16384" width="9.1640625" style="2"/>
  </cols>
  <sheetData>
    <row r="1" spans="1:10" x14ac:dyDescent="0.2">
      <c r="A1" s="57" t="s">
        <v>62</v>
      </c>
      <c r="B1" s="57"/>
    </row>
    <row r="2" spans="1:10" x14ac:dyDescent="0.2">
      <c r="A2" s="54" t="s">
        <v>186</v>
      </c>
      <c r="B2" s="54"/>
    </row>
    <row r="3" spans="1:10" x14ac:dyDescent="0.2">
      <c r="A3" s="2" t="s">
        <v>223</v>
      </c>
      <c r="B3" s="68"/>
    </row>
    <row r="5" spans="1:10" s="61" customFormat="1" x14ac:dyDescent="0.2">
      <c r="B5" s="69"/>
    </row>
    <row r="6" spans="1:10" s="50" customFormat="1" x14ac:dyDescent="0.2">
      <c r="A6" s="50" t="s">
        <v>49</v>
      </c>
      <c r="B6" s="62"/>
      <c r="C6" s="50" t="s">
        <v>50</v>
      </c>
      <c r="E6" s="50" t="s">
        <v>51</v>
      </c>
      <c r="H6" s="50" t="s">
        <v>52</v>
      </c>
      <c r="I6" s="50" t="s">
        <v>53</v>
      </c>
      <c r="J6" s="50" t="s">
        <v>54</v>
      </c>
    </row>
    <row r="7" spans="1:10" s="55" customFormat="1" x14ac:dyDescent="0.2">
      <c r="A7" s="55" t="s">
        <v>55</v>
      </c>
      <c r="B7" s="63" t="s">
        <v>56</v>
      </c>
      <c r="C7" s="55" t="s">
        <v>57</v>
      </c>
      <c r="D7" s="55" t="s">
        <v>58</v>
      </c>
      <c r="E7" s="55" t="s">
        <v>59</v>
      </c>
      <c r="F7" s="55" t="s">
        <v>54</v>
      </c>
      <c r="H7" s="55" t="s">
        <v>60</v>
      </c>
      <c r="I7" s="55" t="s">
        <v>61</v>
      </c>
      <c r="J7" s="55" t="s">
        <v>61</v>
      </c>
    </row>
    <row r="8" spans="1:10" s="61" customFormat="1" x14ac:dyDescent="0.2">
      <c r="B8" s="69"/>
    </row>
    <row r="9" spans="1:10" s="61" customFormat="1" x14ac:dyDescent="0.2">
      <c r="A9" s="12" t="s">
        <v>14</v>
      </c>
      <c r="B9" s="12" t="s">
        <v>15</v>
      </c>
      <c r="C9" s="14">
        <v>261911</v>
      </c>
      <c r="D9" s="14">
        <v>0</v>
      </c>
      <c r="E9" s="14">
        <v>0</v>
      </c>
      <c r="F9" s="14">
        <f>SUM(C9:E9)</f>
        <v>261911</v>
      </c>
      <c r="H9" s="64">
        <v>3</v>
      </c>
      <c r="I9" s="64">
        <v>0</v>
      </c>
      <c r="J9" s="64">
        <f>SUM(H9:I9)</f>
        <v>3</v>
      </c>
    </row>
    <row r="10" spans="1:10" x14ac:dyDescent="0.2">
      <c r="A10" s="12" t="s">
        <v>16</v>
      </c>
      <c r="B10" s="12" t="s">
        <v>17</v>
      </c>
      <c r="C10" s="14">
        <v>252530</v>
      </c>
      <c r="D10" s="14">
        <v>0</v>
      </c>
      <c r="E10" s="14">
        <v>11770</v>
      </c>
      <c r="F10" s="14">
        <f>SUM(C10:E10)</f>
        <v>264300</v>
      </c>
      <c r="H10" s="64">
        <v>2</v>
      </c>
      <c r="I10" s="64">
        <v>0</v>
      </c>
      <c r="J10" s="64">
        <f>SUM(H10:I10)</f>
        <v>2</v>
      </c>
    </row>
    <row r="11" spans="1:10" x14ac:dyDescent="0.2">
      <c r="A11" s="12" t="s">
        <v>18</v>
      </c>
      <c r="B11" s="12" t="s">
        <v>119</v>
      </c>
      <c r="C11" s="14">
        <v>0</v>
      </c>
      <c r="D11" s="14">
        <v>125000</v>
      </c>
      <c r="E11" s="14">
        <v>0</v>
      </c>
      <c r="F11" s="14">
        <f t="shared" ref="F11" si="0">SUM(C11:E11)</f>
        <v>125000</v>
      </c>
      <c r="H11" s="64">
        <v>0</v>
      </c>
      <c r="I11" s="64">
        <v>1</v>
      </c>
      <c r="J11" s="64">
        <f t="shared" ref="J11" si="1">SUM(H11:I11)</f>
        <v>1</v>
      </c>
    </row>
    <row r="12" spans="1:10" x14ac:dyDescent="0.2">
      <c r="A12" s="12" t="s">
        <v>22</v>
      </c>
      <c r="B12" s="12" t="s">
        <v>23</v>
      </c>
      <c r="C12" s="14">
        <v>1209977</v>
      </c>
      <c r="D12" s="14">
        <v>334316</v>
      </c>
      <c r="E12" s="14">
        <v>16881</v>
      </c>
      <c r="F12" s="14">
        <f t="shared" ref="F12:F16" si="2">SUM(C12:E12)</f>
        <v>1561174</v>
      </c>
      <c r="H12" s="64">
        <v>13</v>
      </c>
      <c r="I12" s="64">
        <v>4</v>
      </c>
      <c r="J12" s="64">
        <f t="shared" ref="J12:J16" si="3">SUM(H12:I12)</f>
        <v>17</v>
      </c>
    </row>
    <row r="13" spans="1:10" x14ac:dyDescent="0.2">
      <c r="A13" s="12" t="s">
        <v>24</v>
      </c>
      <c r="B13" s="12" t="s">
        <v>25</v>
      </c>
      <c r="C13" s="14">
        <v>356090</v>
      </c>
      <c r="D13" s="14">
        <v>322949</v>
      </c>
      <c r="E13" s="14">
        <v>0</v>
      </c>
      <c r="F13" s="14">
        <f t="shared" si="2"/>
        <v>679039</v>
      </c>
      <c r="H13" s="64">
        <v>3</v>
      </c>
      <c r="I13" s="64">
        <v>3</v>
      </c>
      <c r="J13" s="64">
        <f t="shared" si="3"/>
        <v>6</v>
      </c>
    </row>
    <row r="14" spans="1:10" x14ac:dyDescent="0.2">
      <c r="A14" s="12" t="s">
        <v>26</v>
      </c>
      <c r="B14" s="12" t="s">
        <v>27</v>
      </c>
      <c r="C14" s="14">
        <v>734939</v>
      </c>
      <c r="D14" s="14">
        <v>96008</v>
      </c>
      <c r="E14" s="14">
        <v>0</v>
      </c>
      <c r="F14" s="14">
        <f t="shared" si="2"/>
        <v>830947</v>
      </c>
      <c r="H14" s="64">
        <v>8</v>
      </c>
      <c r="I14" s="64">
        <v>1</v>
      </c>
      <c r="J14" s="64">
        <f t="shared" si="3"/>
        <v>9</v>
      </c>
    </row>
    <row r="15" spans="1:10" x14ac:dyDescent="0.2">
      <c r="A15" s="12" t="s">
        <v>28</v>
      </c>
      <c r="B15" s="12" t="s">
        <v>29</v>
      </c>
      <c r="C15" s="14">
        <v>232386</v>
      </c>
      <c r="D15" s="14">
        <v>90000</v>
      </c>
      <c r="E15" s="14">
        <v>0</v>
      </c>
      <c r="F15" s="14">
        <f t="shared" si="2"/>
        <v>322386</v>
      </c>
      <c r="H15" s="64">
        <v>2</v>
      </c>
      <c r="I15" s="64">
        <v>1</v>
      </c>
      <c r="J15" s="64">
        <f t="shared" si="3"/>
        <v>3</v>
      </c>
    </row>
    <row r="16" spans="1:10" x14ac:dyDescent="0.2">
      <c r="A16" s="12" t="s">
        <v>30</v>
      </c>
      <c r="B16" s="12" t="s">
        <v>120</v>
      </c>
      <c r="C16" s="14">
        <v>162664</v>
      </c>
      <c r="D16" s="14">
        <v>0</v>
      </c>
      <c r="E16" s="14">
        <v>0</v>
      </c>
      <c r="F16" s="14">
        <f t="shared" si="2"/>
        <v>162664</v>
      </c>
      <c r="H16" s="64">
        <v>2</v>
      </c>
      <c r="I16" s="64">
        <v>0</v>
      </c>
      <c r="J16" s="64">
        <f t="shared" si="3"/>
        <v>2</v>
      </c>
    </row>
    <row r="17" spans="1:10" ht="13.5" thickBot="1" x14ac:dyDescent="0.25">
      <c r="B17" s="65" t="s">
        <v>63</v>
      </c>
      <c r="C17" s="66">
        <f>SUM(C9:C16)</f>
        <v>3210497</v>
      </c>
      <c r="D17" s="66">
        <f>SUM(D9:D16)</f>
        <v>968273</v>
      </c>
      <c r="E17" s="66">
        <f>SUM(E9:E16)</f>
        <v>28651</v>
      </c>
      <c r="F17" s="66">
        <f>SUM(F9:F16)</f>
        <v>4207421</v>
      </c>
      <c r="H17" s="67">
        <f t="shared" ref="H17:I17" si="4">SUM(H9:H16)</f>
        <v>33</v>
      </c>
      <c r="I17" s="67">
        <f t="shared" si="4"/>
        <v>10</v>
      </c>
      <c r="J17" s="67">
        <f>SUM(J9:J16)</f>
        <v>43</v>
      </c>
    </row>
    <row r="18" spans="1:10" ht="13.5" thickTop="1" x14ac:dyDescent="0.2">
      <c r="B18" s="2"/>
    </row>
    <row r="19" spans="1:10" x14ac:dyDescent="0.2">
      <c r="B19" s="2"/>
    </row>
    <row r="20" spans="1:10" x14ac:dyDescent="0.2">
      <c r="A20" s="12" t="s">
        <v>14</v>
      </c>
      <c r="B20" s="12" t="s">
        <v>15</v>
      </c>
      <c r="C20" s="14">
        <v>41906</v>
      </c>
      <c r="D20" s="14">
        <v>0</v>
      </c>
      <c r="E20" s="14">
        <v>0</v>
      </c>
      <c r="F20" s="14">
        <f>SUM(C20:E20)</f>
        <v>41906</v>
      </c>
      <c r="H20" s="64">
        <v>1</v>
      </c>
      <c r="I20" s="64">
        <v>0</v>
      </c>
      <c r="J20" s="64">
        <f>SUM(H20:I20)</f>
        <v>1</v>
      </c>
    </row>
    <row r="21" spans="1:10" x14ac:dyDescent="0.2">
      <c r="A21" s="12" t="s">
        <v>26</v>
      </c>
      <c r="B21" s="12" t="s">
        <v>27</v>
      </c>
      <c r="C21" s="14">
        <v>51478</v>
      </c>
      <c r="D21" s="14">
        <v>0</v>
      </c>
      <c r="E21" s="14">
        <v>0</v>
      </c>
      <c r="F21" s="14">
        <f>SUM(C21:E21)</f>
        <v>51478</v>
      </c>
      <c r="H21" s="64">
        <v>1</v>
      </c>
      <c r="I21" s="64">
        <v>0</v>
      </c>
      <c r="J21" s="64">
        <f>SUM(H21:I21)</f>
        <v>1</v>
      </c>
    </row>
    <row r="22" spans="1:10" ht="13.5" thickBot="1" x14ac:dyDescent="0.25">
      <c r="B22" s="72" t="s">
        <v>224</v>
      </c>
      <c r="C22" s="66">
        <f>SUM(C20:C21)</f>
        <v>93384</v>
      </c>
      <c r="D22" s="66">
        <f>SUM(D20:D21)</f>
        <v>0</v>
      </c>
      <c r="E22" s="66">
        <f>SUM(E20:E21)</f>
        <v>0</v>
      </c>
      <c r="F22" s="66">
        <f>SUM(F20:F21)</f>
        <v>93384</v>
      </c>
      <c r="H22" s="67">
        <f>SUM(H20:H21)</f>
        <v>2</v>
      </c>
      <c r="I22" s="67">
        <f>SUM(I20:I21)</f>
        <v>0</v>
      </c>
      <c r="J22" s="67">
        <f>SUM(J20:J21)</f>
        <v>2</v>
      </c>
    </row>
    <row r="23" spans="1:10" ht="13.5" thickTop="1" x14ac:dyDescent="0.2">
      <c r="B23" s="2"/>
    </row>
    <row r="24" spans="1:10" x14ac:dyDescent="0.2">
      <c r="B24" s="2"/>
    </row>
    <row r="25" spans="1:10" ht="13.5" thickBot="1" x14ac:dyDescent="0.25">
      <c r="B25" s="72" t="s">
        <v>225</v>
      </c>
      <c r="C25" s="66">
        <f>C17+C22</f>
        <v>3303881</v>
      </c>
      <c r="D25" s="66">
        <f>D17+D22</f>
        <v>968273</v>
      </c>
      <c r="E25" s="66">
        <f>E17+E22</f>
        <v>28651</v>
      </c>
      <c r="F25" s="66">
        <f>F17+F22</f>
        <v>4300805</v>
      </c>
      <c r="H25" s="67">
        <f>H17+H22</f>
        <v>35</v>
      </c>
      <c r="I25" s="67">
        <f>I17+I22</f>
        <v>10</v>
      </c>
      <c r="J25" s="67">
        <f>J17+J22</f>
        <v>45</v>
      </c>
    </row>
    <row r="26" spans="1:10" ht="13.5" thickTop="1" x14ac:dyDescent="0.2">
      <c r="B26" s="2"/>
      <c r="C26" s="70"/>
      <c r="D26" s="70"/>
      <c r="E26" s="70"/>
      <c r="F26" s="70"/>
      <c r="H26" s="71"/>
      <c r="I26" s="71"/>
      <c r="J26" s="71"/>
    </row>
    <row r="28" spans="1:10" x14ac:dyDescent="0.2">
      <c r="A28" s="12" t="s">
        <v>79</v>
      </c>
    </row>
    <row r="32" spans="1:10" x14ac:dyDescent="0.2">
      <c r="A32" s="2" t="s">
        <v>187</v>
      </c>
    </row>
    <row r="37" spans="1:2" x14ac:dyDescent="0.2">
      <c r="A37" s="12"/>
      <c r="B37" s="12"/>
    </row>
    <row r="38" spans="1:2" x14ac:dyDescent="0.2">
      <c r="A38" s="12"/>
      <c r="B38" s="12"/>
    </row>
    <row r="39" spans="1:2" x14ac:dyDescent="0.2">
      <c r="A39" s="12"/>
      <c r="B39" s="12"/>
    </row>
    <row r="40" spans="1:2" x14ac:dyDescent="0.2">
      <c r="A40" s="12"/>
      <c r="B40" s="12"/>
    </row>
    <row r="41" spans="1:2" x14ac:dyDescent="0.2">
      <c r="A41" s="12"/>
      <c r="B41" s="12"/>
    </row>
    <row r="42" spans="1:2" x14ac:dyDescent="0.2">
      <c r="A42" s="12"/>
      <c r="B42" s="12"/>
    </row>
    <row r="43" spans="1:2" x14ac:dyDescent="0.2">
      <c r="A43" s="12"/>
      <c r="B43" s="12"/>
    </row>
    <row r="44" spans="1:2" x14ac:dyDescent="0.2">
      <c r="A44" s="13"/>
      <c r="B44" s="13"/>
    </row>
  </sheetData>
  <printOptions horizontalCentered="1" gridLines="1"/>
  <pageMargins left="0" right="0" top="0.75" bottom="0.75" header="0.3" footer="0.3"/>
  <pageSetup paperSize="5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ce1a9b3-876c-481d-9ebf-ee1ba0063a5f">
      <Terms xmlns="http://schemas.microsoft.com/office/infopath/2007/PartnerControls"/>
    </lcf76f155ced4ddcb4097134ff3c332f>
    <TaxCatchAll xmlns="13157ccd-cfd1-435b-b54a-77ed15165e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87E5DA26B159469E5DEDDD8D637077" ma:contentTypeVersion="16" ma:contentTypeDescription="Create a new document." ma:contentTypeScope="" ma:versionID="cc77c552477d64a60ef5675a038820e6">
  <xsd:schema xmlns:xsd="http://www.w3.org/2001/XMLSchema" xmlns:xs="http://www.w3.org/2001/XMLSchema" xmlns:p="http://schemas.microsoft.com/office/2006/metadata/properties" xmlns:ns1="http://schemas.microsoft.com/sharepoint/v3" xmlns:ns2="fce1a9b3-876c-481d-9ebf-ee1ba0063a5f" xmlns:ns3="13157ccd-cfd1-435b-b54a-77ed15165e25" targetNamespace="http://schemas.microsoft.com/office/2006/metadata/properties" ma:root="true" ma:fieldsID="1ed95d37b1f42471679cbf5116ed68bb" ns1:_="" ns2:_="" ns3:_="">
    <xsd:import namespace="http://schemas.microsoft.com/sharepoint/v3"/>
    <xsd:import namespace="fce1a9b3-876c-481d-9ebf-ee1ba0063a5f"/>
    <xsd:import namespace="13157ccd-cfd1-435b-b54a-77ed15165e2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1a9b3-876c-481d-9ebf-ee1ba0063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29b43b-f1ef-4cba-aaa1-48c64b82b3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57ccd-cfd1-435b-b54a-77ed15165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ae328f-472d-4dc7-83ab-ab68c397db48}" ma:internalName="TaxCatchAll" ma:showField="CatchAllData" ma:web="13157ccd-cfd1-435b-b54a-77ed1516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4D65B4-7D1F-47F8-AB30-AEC334EAFE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DF4346-ECFC-4C39-9ADC-9E6E2FFE884F}">
  <ds:schemaRefs>
    <ds:schemaRef ds:uri="http://schemas.microsoft.com/sharepoint/v3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13157ccd-cfd1-435b-b54a-77ed15165e25"/>
    <ds:schemaRef ds:uri="http://schemas.openxmlformats.org/package/2006/metadata/core-properties"/>
    <ds:schemaRef ds:uri="fce1a9b3-876c-481d-9ebf-ee1ba0063a5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83B9D7-063E-4B06-A13D-8D3FBE4D34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e1a9b3-876c-481d-9ebf-ee1ba0063a5f"/>
    <ds:schemaRef ds:uri="13157ccd-cfd1-435b-b54a-77ed1516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#1-FY10-FY22 All Expenditures</vt:lpstr>
      <vt:lpstr>#2-FY10-FY22 Expenditures</vt:lpstr>
      <vt:lpstr>#3-FY22 Detail By Index</vt:lpstr>
      <vt:lpstr>#4-Personal Services Analysis</vt:lpstr>
      <vt:lpstr>'#3-FY22 Detail By Index'!Print_Titles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Cannamela, Lucy (Budget)</dc:creator>
  <cp:lastModifiedBy>Contrata, Ann (Budget)</cp:lastModifiedBy>
  <cp:lastPrinted>2020-10-28T13:59:51Z</cp:lastPrinted>
  <dcterms:created xsi:type="dcterms:W3CDTF">2016-12-08T15:55:40Z</dcterms:created>
  <dcterms:modified xsi:type="dcterms:W3CDTF">2022-12-05T14:35:50Z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0x0101009F87E5DA26B159469E5DEDDD8D637077</vt:lpwstr>
  </property>
  <property fmtid="{D5CDD505-2E9C-101B-9397-08002B2CF9AE}" pid="3" name="Order">
    <vt:r8>881200</vt:r8>
  </property>
  <property fmtid="{D5CDD505-2E9C-101B-9397-08002B2CF9AE}" pid="4" name="MediaServiceImageTags">
    <vt:lpwstr/>
  </property>
</Properties>
</file>