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CFO/"/>
    </mc:Choice>
  </mc:AlternateContent>
  <xr:revisionPtr revIDLastSave="0" documentId="13_ncr:1_{DC5CBC87-B258-4F0A-A019-AAD89009AC36}" xr6:coauthVersionLast="47" xr6:coauthVersionMax="47" xr10:uidLastSave="{00000000-0000-0000-0000-000000000000}"/>
  <bookViews>
    <workbookView xWindow="28680" yWindow="-120" windowWidth="29040" windowHeight="15840" tabRatio="925" xr2:uid="{00000000-000D-0000-FFFF-FFFF00000000}"/>
  </bookViews>
  <sheets>
    <sheet name="#1-FY10-FY22 ALL Expenditures" sheetId="9" r:id="rId1"/>
    <sheet name="#2-FY10-FY22 Expenditures" sheetId="3" r:id="rId2"/>
    <sheet name="#3-FY22 Detail By Index" sheetId="10" r:id="rId3"/>
    <sheet name="#4-Personal Services Analysis" sheetId="6" r:id="rId4"/>
  </sheets>
  <definedNames>
    <definedName name="_xlnm.Print_Titles" localSheetId="2">'#3-FY22 Detail By Index'!$6:$7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" l="1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I9" i="10"/>
  <c r="H9" i="10"/>
  <c r="G9" i="10"/>
  <c r="F9" i="10"/>
  <c r="E9" i="10"/>
  <c r="D9" i="10"/>
  <c r="C9" i="10"/>
  <c r="S10" i="3" l="1"/>
  <c r="T10" i="3" s="1"/>
  <c r="S11" i="3"/>
  <c r="U11" i="3" s="1"/>
  <c r="S12" i="3"/>
  <c r="U12" i="3" s="1"/>
  <c r="S13" i="3"/>
  <c r="T13" i="3" s="1"/>
  <c r="S14" i="3"/>
  <c r="U14" i="3" s="1"/>
  <c r="S15" i="3"/>
  <c r="T15" i="3" s="1"/>
  <c r="S16" i="3"/>
  <c r="U16" i="3" s="1"/>
  <c r="S17" i="3"/>
  <c r="U17" i="3" s="1"/>
  <c r="S18" i="3"/>
  <c r="U18" i="3" s="1"/>
  <c r="S19" i="3"/>
  <c r="U19" i="3" s="1"/>
  <c r="S20" i="3"/>
  <c r="U20" i="3" s="1"/>
  <c r="S21" i="3"/>
  <c r="U21" i="3" s="1"/>
  <c r="S22" i="3"/>
  <c r="U22" i="3" s="1"/>
  <c r="S23" i="3"/>
  <c r="U23" i="3" s="1"/>
  <c r="S9" i="3"/>
  <c r="U9" i="3" s="1"/>
  <c r="O22" i="9"/>
  <c r="O30" i="9"/>
  <c r="O31" i="9" s="1"/>
  <c r="O32" i="9" s="1"/>
  <c r="O52" i="9"/>
  <c r="O53" i="9" s="1"/>
  <c r="O54" i="9" s="1"/>
  <c r="T19" i="3"/>
  <c r="T20" i="3"/>
  <c r="T21" i="3"/>
  <c r="O24" i="3"/>
  <c r="O25" i="3" s="1"/>
  <c r="O26" i="3" s="1"/>
  <c r="J65" i="10"/>
  <c r="N24" i="3"/>
  <c r="N25" i="3" s="1"/>
  <c r="N26" i="3" s="1"/>
  <c r="N52" i="9"/>
  <c r="N53" i="9" s="1"/>
  <c r="N54" i="9" s="1"/>
  <c r="N22" i="9"/>
  <c r="N23" i="9" s="1"/>
  <c r="N24" i="9" s="1"/>
  <c r="N30" i="9"/>
  <c r="N31" i="9" s="1"/>
  <c r="N32" i="9" s="1"/>
  <c r="Q24" i="3"/>
  <c r="R24" i="3"/>
  <c r="C63" i="10"/>
  <c r="C67" i="10" s="1"/>
  <c r="C69" i="10" s="1"/>
  <c r="D63" i="10"/>
  <c r="D67" i="10" s="1"/>
  <c r="D69" i="10" s="1"/>
  <c r="E63" i="10"/>
  <c r="E67" i="10" s="1"/>
  <c r="E69" i="10" s="1"/>
  <c r="F63" i="10"/>
  <c r="F67" i="10" s="1"/>
  <c r="F69" i="10" s="1"/>
  <c r="G63" i="10"/>
  <c r="G67" i="10" s="1"/>
  <c r="G69" i="10" s="1"/>
  <c r="H63" i="10"/>
  <c r="H67" i="10" s="1"/>
  <c r="H69" i="10" s="1"/>
  <c r="I63" i="10"/>
  <c r="I67" i="10" s="1"/>
  <c r="I69" i="10" s="1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9" i="3"/>
  <c r="M24" i="3"/>
  <c r="M22" i="9"/>
  <c r="M30" i="9"/>
  <c r="M52" i="9"/>
  <c r="T23" i="3" l="1"/>
  <c r="T22" i="3"/>
  <c r="T17" i="3"/>
  <c r="T16" i="3"/>
  <c r="U15" i="3"/>
  <c r="T14" i="3"/>
  <c r="U13" i="3"/>
  <c r="T12" i="3"/>
  <c r="T11" i="3"/>
  <c r="T9" i="3"/>
  <c r="T18" i="3"/>
  <c r="U10" i="3"/>
  <c r="O34" i="9"/>
  <c r="O56" i="9" s="1"/>
  <c r="O23" i="9"/>
  <c r="O24" i="9" s="1"/>
  <c r="N56" i="9"/>
  <c r="N34" i="9"/>
  <c r="M34" i="9"/>
  <c r="M56" i="9" s="1"/>
  <c r="J11" i="10" l="1"/>
  <c r="K52" i="9"/>
  <c r="L24" i="3"/>
  <c r="M25" i="3" s="1"/>
  <c r="M26" i="3" s="1"/>
  <c r="S24" i="3" l="1"/>
  <c r="J63" i="10"/>
  <c r="T24" i="3" l="1"/>
  <c r="U24" i="3"/>
  <c r="L22" i="9"/>
  <c r="M23" i="9" s="1"/>
  <c r="M24" i="9" s="1"/>
  <c r="L30" i="9"/>
  <c r="L52" i="9"/>
  <c r="M53" i="9" s="1"/>
  <c r="M54" i="9" s="1"/>
  <c r="L34" i="9" l="1"/>
  <c r="M31" i="9"/>
  <c r="M32" i="9" s="1"/>
  <c r="L56" i="9"/>
  <c r="L53" i="9"/>
  <c r="L54" i="9" s="1"/>
  <c r="I18" i="6"/>
  <c r="D18" i="6"/>
  <c r="E18" i="6"/>
  <c r="C18" i="6"/>
  <c r="H18" i="6"/>
  <c r="J17" i="6"/>
  <c r="F17" i="6"/>
  <c r="C14" i="6"/>
  <c r="C21" i="6" l="1"/>
  <c r="K30" i="9"/>
  <c r="K22" i="9"/>
  <c r="D30" i="9"/>
  <c r="E30" i="9"/>
  <c r="F30" i="9"/>
  <c r="F34" i="9" s="1"/>
  <c r="F56" i="9" s="1"/>
  <c r="G30" i="9"/>
  <c r="H30" i="9"/>
  <c r="I30" i="9"/>
  <c r="J30" i="9"/>
  <c r="J24" i="3"/>
  <c r="I24" i="3"/>
  <c r="J9" i="10"/>
  <c r="C30" i="9"/>
  <c r="I22" i="9"/>
  <c r="H22" i="9"/>
  <c r="G22" i="9"/>
  <c r="F22" i="9"/>
  <c r="E22" i="9"/>
  <c r="D22" i="9"/>
  <c r="C22" i="9"/>
  <c r="J22" i="9"/>
  <c r="I52" i="9"/>
  <c r="H52" i="9"/>
  <c r="G52" i="9"/>
  <c r="F52" i="9"/>
  <c r="E52" i="9"/>
  <c r="D52" i="9"/>
  <c r="C52" i="9"/>
  <c r="J52" i="9"/>
  <c r="J18" i="6"/>
  <c r="F18" i="6"/>
  <c r="I14" i="6"/>
  <c r="I21" i="6" s="1"/>
  <c r="H14" i="6"/>
  <c r="H21" i="6" s="1"/>
  <c r="E14" i="6"/>
  <c r="E21" i="6" s="1"/>
  <c r="D14" i="6"/>
  <c r="D21" i="6" s="1"/>
  <c r="J13" i="6"/>
  <c r="F13" i="6"/>
  <c r="J12" i="6"/>
  <c r="F12" i="6"/>
  <c r="J11" i="6"/>
  <c r="F11" i="6"/>
  <c r="J10" i="6"/>
  <c r="F10" i="6"/>
  <c r="J9" i="6"/>
  <c r="F9" i="6"/>
  <c r="D24" i="3"/>
  <c r="D25" i="3" s="1"/>
  <c r="D26" i="3" s="1"/>
  <c r="E24" i="3"/>
  <c r="F24" i="3"/>
  <c r="G24" i="3"/>
  <c r="G25" i="3" s="1"/>
  <c r="G26" i="3" s="1"/>
  <c r="H24" i="3"/>
  <c r="K24" i="3"/>
  <c r="L25" i="3" s="1"/>
  <c r="L26" i="3" s="1"/>
  <c r="W24" i="3"/>
  <c r="C24" i="3"/>
  <c r="C34" i="9" l="1"/>
  <c r="C56" i="9" s="1"/>
  <c r="D53" i="9"/>
  <c r="D54" i="9" s="1"/>
  <c r="E34" i="9"/>
  <c r="E56" i="9" s="1"/>
  <c r="J25" i="3"/>
  <c r="J26" i="3" s="1"/>
  <c r="D34" i="9"/>
  <c r="D56" i="9" s="1"/>
  <c r="H23" i="9"/>
  <c r="H24" i="9" s="1"/>
  <c r="H25" i="3"/>
  <c r="H26" i="3" s="1"/>
  <c r="J34" i="9"/>
  <c r="J56" i="9" s="1"/>
  <c r="K34" i="9"/>
  <c r="K56" i="9" s="1"/>
  <c r="I34" i="9"/>
  <c r="I56" i="9" s="1"/>
  <c r="H34" i="9"/>
  <c r="H56" i="9" s="1"/>
  <c r="E25" i="3"/>
  <c r="E26" i="3" s="1"/>
  <c r="G34" i="9"/>
  <c r="G56" i="9" s="1"/>
  <c r="H31" i="9"/>
  <c r="H32" i="9" s="1"/>
  <c r="F23" i="9"/>
  <c r="F24" i="9" s="1"/>
  <c r="G31" i="9"/>
  <c r="G32" i="9" s="1"/>
  <c r="J53" i="9"/>
  <c r="J54" i="9" s="1"/>
  <c r="G53" i="9"/>
  <c r="G54" i="9" s="1"/>
  <c r="G23" i="9"/>
  <c r="G24" i="9" s="1"/>
  <c r="F31" i="9"/>
  <c r="F32" i="9" s="1"/>
  <c r="E23" i="9"/>
  <c r="E24" i="9" s="1"/>
  <c r="I23" i="9"/>
  <c r="I24" i="9" s="1"/>
  <c r="J23" i="9"/>
  <c r="J24" i="9" s="1"/>
  <c r="K23" i="9"/>
  <c r="K24" i="9" s="1"/>
  <c r="L23" i="9"/>
  <c r="L24" i="9" s="1"/>
  <c r="I31" i="9"/>
  <c r="I32" i="9" s="1"/>
  <c r="I53" i="9"/>
  <c r="I54" i="9" s="1"/>
  <c r="J31" i="9"/>
  <c r="J32" i="9" s="1"/>
  <c r="L31" i="9"/>
  <c r="L32" i="9" s="1"/>
  <c r="J67" i="10"/>
  <c r="J69" i="10" s="1"/>
  <c r="F25" i="3"/>
  <c r="F26" i="3" s="1"/>
  <c r="I25" i="3"/>
  <c r="I26" i="3" s="1"/>
  <c r="F53" i="9"/>
  <c r="F54" i="9" s="1"/>
  <c r="K31" i="9"/>
  <c r="K32" i="9" s="1"/>
  <c r="H53" i="9"/>
  <c r="H54" i="9" s="1"/>
  <c r="K53" i="9"/>
  <c r="K54" i="9" s="1"/>
  <c r="K25" i="3"/>
  <c r="K26" i="3" s="1"/>
  <c r="E53" i="9"/>
  <c r="E54" i="9" s="1"/>
  <c r="X24" i="3"/>
  <c r="E31" i="9"/>
  <c r="E32" i="9" s="1"/>
  <c r="J14" i="6"/>
  <c r="J21" i="6" s="1"/>
  <c r="F14" i="6"/>
  <c r="F21" i="6" s="1"/>
  <c r="D31" i="9"/>
  <c r="D32" i="9" s="1"/>
  <c r="D23" i="9"/>
  <c r="D24" i="9" s="1"/>
</calcChain>
</file>

<file path=xl/sharedStrings.xml><?xml version="1.0" encoding="utf-8"?>
<sst xmlns="http://schemas.openxmlformats.org/spreadsheetml/2006/main" count="358" uniqueCount="211">
  <si>
    <t>Chief Financial Officer</t>
  </si>
  <si>
    <t>Personal Services, Over-Time, DPS &amp; OE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</si>
  <si>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</si>
  <si>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</si>
  <si>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</si>
  <si>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</si>
  <si>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</si>
  <si>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</si>
  <si>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</si>
  <si>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</si>
  <si>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</si>
  <si>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</si>
  <si>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</si>
  <si>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Actuals</t>
  </si>
  <si>
    <t>Full-Time</t>
  </si>
  <si>
    <t>APAY01</t>
  </si>
  <si>
    <t>Accounts Payable Office</t>
  </si>
  <si>
    <t>BSRV01</t>
  </si>
  <si>
    <t>Business Services Office</t>
  </si>
  <si>
    <t>BUDG01</t>
  </si>
  <si>
    <t>Budget Office</t>
  </si>
  <si>
    <t>BURS01</t>
  </si>
  <si>
    <t>Bursar's Office</t>
  </si>
  <si>
    <t>CARD01</t>
  </si>
  <si>
    <t>CCSU Card Office</t>
  </si>
  <si>
    <t>CFO001</t>
  </si>
  <si>
    <t>Office Chief Financial Officer</t>
  </si>
  <si>
    <t>COPY01</t>
  </si>
  <si>
    <t>Copy Center Office</t>
  </si>
  <si>
    <t>FOPR01</t>
  </si>
  <si>
    <t>Financial Operations Office</t>
  </si>
  <si>
    <t>GRNT01</t>
  </si>
  <si>
    <t>Office of Post-Award Grants Admin</t>
  </si>
  <si>
    <t>LOAN01</t>
  </si>
  <si>
    <t>Loan Collections Office</t>
  </si>
  <si>
    <t>PURC01</t>
  </si>
  <si>
    <t>Contract Compl &amp; Procuremt Services</t>
  </si>
  <si>
    <t>PYRL01</t>
  </si>
  <si>
    <t>Payroll Office</t>
  </si>
  <si>
    <t>Total Full-Time PS</t>
  </si>
  <si>
    <t>Change increase (decrease)</t>
  </si>
  <si>
    <t xml:space="preserve">Percentage change </t>
  </si>
  <si>
    <t>Part-Time</t>
  </si>
  <si>
    <t>Total Part-Time PS</t>
  </si>
  <si>
    <t>Subtotal CFO Full-Time &amp; Part-Time PS</t>
  </si>
  <si>
    <t>Over-Time, DPS &amp; OE</t>
  </si>
  <si>
    <t>BSRV03</t>
  </si>
  <si>
    <t>Legal Services</t>
  </si>
  <si>
    <t>CFO002</t>
  </si>
  <si>
    <t>State Auditors</t>
  </si>
  <si>
    <t>CFO004</t>
  </si>
  <si>
    <t>Bookstore</t>
  </si>
  <si>
    <t>Total Over-Time, DPS &amp; OE</t>
  </si>
  <si>
    <t>Grand Total Chief Financial Officer</t>
  </si>
  <si>
    <t>Original Budget</t>
  </si>
  <si>
    <t>Budget Transfers</t>
  </si>
  <si>
    <t>Adjusted Budget</t>
  </si>
  <si>
    <t>Surplus(Deficit)</t>
  </si>
  <si>
    <t>% of Budget Used</t>
  </si>
  <si>
    <t>Total Chief Financial Officer</t>
  </si>
  <si>
    <t>(Over-Time, DPS &amp; OE)</t>
  </si>
  <si>
    <t>Total</t>
  </si>
  <si>
    <t>With/OT</t>
  </si>
  <si>
    <t>601303</t>
  </si>
  <si>
    <t>Salaries &amp; Wages Reemployed Retiree</t>
  </si>
  <si>
    <t>601306</t>
  </si>
  <si>
    <t>Salaries &amp; Wages Univ Assistant</t>
  </si>
  <si>
    <t>601400</t>
  </si>
  <si>
    <t>Salaries &amp; Wages Student</t>
  </si>
  <si>
    <t>601402</t>
  </si>
  <si>
    <t>Salaries &amp; Wages-Cooperative Ed</t>
  </si>
  <si>
    <t>601501</t>
  </si>
  <si>
    <t>Overtime</t>
  </si>
  <si>
    <t>701100</t>
  </si>
  <si>
    <t>Liability Insurance</t>
  </si>
  <si>
    <t>701200</t>
  </si>
  <si>
    <t>Auditing</t>
  </si>
  <si>
    <t>701300</t>
  </si>
  <si>
    <t>701302</t>
  </si>
  <si>
    <t>Other Professional Services</t>
  </si>
  <si>
    <t>701403</t>
  </si>
  <si>
    <t>Other Services</t>
  </si>
  <si>
    <t>701500</t>
  </si>
  <si>
    <t>Dues &amp; Memberships</t>
  </si>
  <si>
    <t>701502</t>
  </si>
  <si>
    <t>Licenses</t>
  </si>
  <si>
    <t>701600</t>
  </si>
  <si>
    <t>Bank Charges</t>
  </si>
  <si>
    <t>701601</t>
  </si>
  <si>
    <t>Collection Fees</t>
  </si>
  <si>
    <t>701602</t>
  </si>
  <si>
    <t>Credit Card Fees</t>
  </si>
  <si>
    <t>701603</t>
  </si>
  <si>
    <t>Other Fees</t>
  </si>
  <si>
    <t>702000</t>
  </si>
  <si>
    <t>Food Service Contract</t>
  </si>
  <si>
    <t>702100</t>
  </si>
  <si>
    <t>Translation &amp; Interpretation Svcs</t>
  </si>
  <si>
    <t>702200</t>
  </si>
  <si>
    <t>Educational Supplies</t>
  </si>
  <si>
    <t>705100</t>
  </si>
  <si>
    <t>Travel - OutState</t>
  </si>
  <si>
    <t>705800</t>
  </si>
  <si>
    <t>Travel - Candidate Reimbursement</t>
  </si>
  <si>
    <t>706300</t>
  </si>
  <si>
    <t>Supplies - Maintenance</t>
  </si>
  <si>
    <t>706605</t>
  </si>
  <si>
    <t>Facility Services - Other</t>
  </si>
  <si>
    <t>707000</t>
  </si>
  <si>
    <t>Hardware Maintenance &amp; Support</t>
  </si>
  <si>
    <t>707001</t>
  </si>
  <si>
    <t>Hardware Equipment Non-Cap</t>
  </si>
  <si>
    <t>707100</t>
  </si>
  <si>
    <t>Software Maintenance/Support</t>
  </si>
  <si>
    <t>707101</t>
  </si>
  <si>
    <t>Software License</t>
  </si>
  <si>
    <t>707150</t>
  </si>
  <si>
    <t>Technology Svcs - Wiring &amp; Repairs</t>
  </si>
  <si>
    <t>707151</t>
  </si>
  <si>
    <t>Technology Svcs - Telecomm</t>
  </si>
  <si>
    <t>707152</t>
  </si>
  <si>
    <t>Technology Svcs - Cellular</t>
  </si>
  <si>
    <t>707153</t>
  </si>
  <si>
    <t>Technology Svcs - Other</t>
  </si>
  <si>
    <t>707300</t>
  </si>
  <si>
    <t>Supplies - Office</t>
  </si>
  <si>
    <t>707309</t>
  </si>
  <si>
    <t>Supplies - Other</t>
  </si>
  <si>
    <t>707350</t>
  </si>
  <si>
    <t>Printing &amp; Binding</t>
  </si>
  <si>
    <t>707400</t>
  </si>
  <si>
    <t>Postage</t>
  </si>
  <si>
    <t>707403</t>
  </si>
  <si>
    <t>Shipping &amp; Freight</t>
  </si>
  <si>
    <t>708040</t>
  </si>
  <si>
    <t>Capital - Technology Equipment</t>
  </si>
  <si>
    <t>708080</t>
  </si>
  <si>
    <t>Capital - Software</t>
  </si>
  <si>
    <t>Subtotal Expenditures</t>
  </si>
  <si>
    <t>Less Encumbrances</t>
  </si>
  <si>
    <t>Total Expenditures</t>
  </si>
  <si>
    <t>Available Balance</t>
  </si>
  <si>
    <t>Chief Financial Office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</si>
  <si>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</si>
  <si>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</si>
  <si>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</si>
  <si>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</si>
  <si>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</si>
  <si>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</si>
  <si>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</si>
  <si>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</si>
  <si>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</si>
  <si>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</si>
  <si>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</si>
  <si>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</si>
  <si>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</si>
  <si>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Accounts Payable</t>
  </si>
  <si>
    <t>Budget</t>
  </si>
  <si>
    <t>Financial Operations (Accounting)</t>
  </si>
  <si>
    <t>Contract Compliance &amp; Procurement Serv.</t>
  </si>
  <si>
    <t>TOTAL Full-Time</t>
  </si>
  <si>
    <t>TOTAL Part-Time</t>
  </si>
  <si>
    <t xml:space="preserve">TOTAL </t>
  </si>
  <si>
    <t>FY2021</t>
  </si>
  <si>
    <t>701001</t>
  </si>
  <si>
    <t>Advertising</t>
  </si>
  <si>
    <t>701404</t>
  </si>
  <si>
    <t>Honoraria</t>
  </si>
  <si>
    <t>701406</t>
  </si>
  <si>
    <t>Stipends - Non Employee</t>
  </si>
  <si>
    <t>705600</t>
  </si>
  <si>
    <t>Virtual Conferences</t>
  </si>
  <si>
    <t>706504</t>
  </si>
  <si>
    <t>Signage - Non-Cap</t>
  </si>
  <si>
    <t>713010</t>
  </si>
  <si>
    <t>In FY22 BURS01 transferred from CFO to Enrollment</t>
  </si>
  <si>
    <t>In FY18 GRNT01 transferred from CFO to Academic Affairs</t>
  </si>
  <si>
    <t>In FY20 BSRV03 transffered from CFO to Other Allocations</t>
  </si>
  <si>
    <t>Increase (Decrease)  FY2023 Budget vs.</t>
  </si>
  <si>
    <t>FY2022 Original Budget</t>
  </si>
  <si>
    <t>Banner Index Expense Summary FY10 - FY22</t>
  </si>
  <si>
    <t>G:\General\Web Site Page\FY22 Working DataChief Financial Officer Exp Data\#1 FY10-FY22 ALL Expenditures</t>
  </si>
  <si>
    <t>G:\General\Web Site Page\FY22 Working DataChief Financial Officer Exp Data\#2 FY10-FY22 Expenditures</t>
  </si>
  <si>
    <t>FY22 Expenditures</t>
  </si>
  <si>
    <t>G:\General\Web Site Page\FY22 Working DataChief Financial Officer Exp Data\#3 FY22 Detail By Index</t>
  </si>
  <si>
    <t>FY22 Full-Time &amp; Permanent Part-Time</t>
  </si>
  <si>
    <t>G:\General\Web Site Page\FY22 Working DataChief Financial Officer Exp Data\#4 Personal Services Analysis</t>
  </si>
  <si>
    <t>FY2022</t>
  </si>
  <si>
    <t>FY23</t>
  </si>
  <si>
    <t>In FY21 CARD01 transferred back to CIO from  CFO</t>
  </si>
  <si>
    <t>In FY21 PYRL01 transferred from CFO to HR</t>
  </si>
  <si>
    <t>FY2022 Adjusted  Budget vs Actual</t>
  </si>
  <si>
    <t>Report as of 09-08-22</t>
  </si>
  <si>
    <t>601304</t>
  </si>
  <si>
    <t>Salaries &amp; Wages GR Assistants</t>
  </si>
  <si>
    <t>706200</t>
  </si>
  <si>
    <t>Maintenance/Repairs - General</t>
  </si>
  <si>
    <t>706501</t>
  </si>
  <si>
    <t>Carpet/Window Treatments - Non-Cap</t>
  </si>
  <si>
    <t>706502</t>
  </si>
  <si>
    <t>Furniture &amp; Furnishings - Non-Cap</t>
  </si>
  <si>
    <t>707200</t>
  </si>
  <si>
    <t>Technology Supplies</t>
  </si>
  <si>
    <t>707307</t>
  </si>
  <si>
    <t>Supplies - Promotional</t>
  </si>
  <si>
    <t>707452</t>
  </si>
  <si>
    <t>Lease - Copy Machine</t>
  </si>
  <si>
    <t>708025</t>
  </si>
  <si>
    <t>Leased Property Improvements</t>
  </si>
  <si>
    <t>Federal Emergency Grant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</si>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</sst>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0"/>
      <name val="Helv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164" fontId="6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3" xfId="2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Fill="1"/>
    <xf numFmtId="5" fontId="4" fillId="0" borderId="0" xfId="0" applyNumberFormat="1" applyFont="1"/>
    <xf numFmtId="5" fontId="4" fillId="0" borderId="0" xfId="0" applyNumberFormat="1" applyFont="1" applyFill="1"/>
    <xf numFmtId="5" fontId="4" fillId="0" borderId="0" xfId="0" applyNumberFormat="1" applyFont="1" applyFill="1" applyAlignment="1">
      <alignment horizontal="right"/>
    </xf>
    <xf numFmtId="0" fontId="3" fillId="0" borderId="2" xfId="0" applyNumberFormat="1" applyFont="1" applyBorder="1" applyAlignment="1">
      <alignment horizontal="right"/>
    </xf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4" fillId="0" borderId="0" xfId="1" applyNumberFormat="1" applyFont="1"/>
    <xf numFmtId="10" fontId="4" fillId="0" borderId="0" xfId="1" applyNumberFormat="1" applyFont="1" applyFill="1"/>
    <xf numFmtId="0" fontId="3" fillId="3" borderId="1" xfId="2" applyNumberFormat="1" applyFont="1" applyFill="1" applyBorder="1" applyAlignment="1">
      <alignment horizontal="center"/>
    </xf>
    <xf numFmtId="0" fontId="3" fillId="3" borderId="6" xfId="2" applyNumberFormat="1" applyFont="1" applyFill="1" applyBorder="1" applyAlignment="1">
      <alignment horizontal="center"/>
    </xf>
    <xf numFmtId="0" fontId="3" fillId="3" borderId="0" xfId="0" applyNumberFormat="1" applyFont="1" applyFill="1"/>
    <xf numFmtId="0" fontId="4" fillId="3" borderId="0" xfId="0" applyNumberFormat="1" applyFont="1" applyFill="1"/>
    <xf numFmtId="5" fontId="4" fillId="3" borderId="0" xfId="0" applyNumberFormat="1" applyFont="1" applyFill="1"/>
    <xf numFmtId="5" fontId="3" fillId="3" borderId="2" xfId="0" applyNumberFormat="1" applyFont="1" applyFill="1" applyBorder="1"/>
    <xf numFmtId="5" fontId="3" fillId="2" borderId="2" xfId="0" applyNumberFormat="1" applyFont="1" applyFill="1" applyBorder="1"/>
    <xf numFmtId="0" fontId="3" fillId="4" borderId="0" xfId="0" applyFont="1" applyFill="1"/>
    <xf numFmtId="0" fontId="4" fillId="4" borderId="0" xfId="0" applyFont="1" applyFill="1"/>
    <xf numFmtId="0" fontId="3" fillId="0" borderId="1" xfId="2" applyNumberFormat="1" applyFont="1" applyFill="1" applyBorder="1" applyAlignment="1">
      <alignment horizontal="center" wrapText="1"/>
    </xf>
    <xf numFmtId="0" fontId="3" fillId="0" borderId="6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 wrapText="1"/>
    </xf>
    <xf numFmtId="6" fontId="4" fillId="0" borderId="0" xfId="0" applyNumberFormat="1" applyFont="1"/>
    <xf numFmtId="5" fontId="3" fillId="2" borderId="2" xfId="0" applyNumberFormat="1" applyFont="1" applyFill="1" applyBorder="1" applyAlignment="1">
      <alignment wrapText="1"/>
    </xf>
    <xf numFmtId="0" fontId="3" fillId="0" borderId="6" xfId="2" applyFont="1" applyFill="1" applyBorder="1" applyAlignment="1">
      <alignment horizontal="center" wrapText="1"/>
    </xf>
    <xf numFmtId="0" fontId="3" fillId="0" borderId="8" xfId="2" applyNumberFormat="1" applyFont="1" applyFill="1" applyBorder="1" applyAlignment="1">
      <alignment horizontal="center"/>
    </xf>
    <xf numFmtId="0" fontId="3" fillId="0" borderId="8" xfId="2" applyNumberFormat="1" applyFont="1" applyFill="1" applyBorder="1" applyAlignment="1">
      <alignment horizontal="center" wrapText="1"/>
    </xf>
    <xf numFmtId="5" fontId="4" fillId="0" borderId="0" xfId="0" applyNumberFormat="1" applyFont="1" applyAlignment="1">
      <alignment horizontal="center" wrapText="1"/>
    </xf>
    <xf numFmtId="0" fontId="3" fillId="6" borderId="2" xfId="0" applyNumberFormat="1" applyFont="1" applyFill="1" applyBorder="1"/>
    <xf numFmtId="5" fontId="3" fillId="6" borderId="2" xfId="0" applyNumberFormat="1" applyFont="1" applyFill="1" applyBorder="1"/>
    <xf numFmtId="0" fontId="3" fillId="6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/>
    <xf numFmtId="37" fontId="4" fillId="0" borderId="0" xfId="0" applyNumberFormat="1" applyFont="1"/>
    <xf numFmtId="10" fontId="4" fillId="0" borderId="0" xfId="1" applyNumberFormat="1" applyFont="1" applyFill="1" applyAlignment="1">
      <alignment horizontal="center"/>
    </xf>
    <xf numFmtId="5" fontId="3" fillId="0" borderId="1" xfId="0" applyNumberFormat="1" applyFont="1" applyBorder="1"/>
    <xf numFmtId="5" fontId="3" fillId="0" borderId="0" xfId="0" applyNumberFormat="1" applyFont="1" applyFill="1"/>
    <xf numFmtId="5" fontId="3" fillId="0" borderId="1" xfId="2" applyNumberFormat="1" applyFont="1" applyFill="1" applyBorder="1" applyAlignment="1">
      <alignment horizontal="center"/>
    </xf>
    <xf numFmtId="5" fontId="3" fillId="0" borderId="6" xfId="2" applyNumberFormat="1" applyFont="1" applyFill="1" applyBorder="1" applyAlignment="1">
      <alignment horizontal="center"/>
    </xf>
    <xf numFmtId="5" fontId="3" fillId="0" borderId="0" xfId="0" applyNumberFormat="1" applyFont="1"/>
    <xf numFmtId="5" fontId="3" fillId="2" borderId="0" xfId="0" applyNumberFormat="1" applyFont="1" applyFill="1" applyBorder="1"/>
    <xf numFmtId="5" fontId="4" fillId="4" borderId="0" xfId="0" applyNumberFormat="1" applyFont="1" applyFill="1"/>
    <xf numFmtId="5" fontId="3" fillId="0" borderId="0" xfId="0" applyNumberFormat="1" applyFont="1" applyAlignment="1">
      <alignment horizontal="right"/>
    </xf>
    <xf numFmtId="5" fontId="4" fillId="0" borderId="0" xfId="0" applyNumberFormat="1" applyFont="1" applyAlignment="1">
      <alignment wrapText="1"/>
    </xf>
    <xf numFmtId="5" fontId="3" fillId="2" borderId="0" xfId="0" applyNumberFormat="1" applyFont="1" applyFill="1"/>
    <xf numFmtId="5" fontId="4" fillId="0" borderId="0" xfId="3" applyNumberFormat="1" applyFont="1"/>
    <xf numFmtId="5" fontId="4" fillId="0" borderId="0" xfId="0" applyNumberFormat="1" applyFont="1" applyAlignment="1">
      <alignment horizontal="center"/>
    </xf>
    <xf numFmtId="5" fontId="4" fillId="0" borderId="6" xfId="0" applyNumberFormat="1" applyFont="1" applyBorder="1"/>
    <xf numFmtId="5" fontId="3" fillId="4" borderId="0" xfId="0" applyNumberFormat="1" applyFont="1" applyFill="1"/>
    <xf numFmtId="5" fontId="3" fillId="0" borderId="0" xfId="0" applyNumberFormat="1" applyFont="1" applyFill="1" applyAlignment="1">
      <alignment horizontal="center"/>
    </xf>
    <xf numFmtId="10" fontId="3" fillId="0" borderId="2" xfId="1" applyNumberFormat="1" applyFont="1" applyFill="1" applyBorder="1" applyAlignment="1">
      <alignment horizontal="center"/>
    </xf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center"/>
      <protection locked="0"/>
    </xf>
    <xf numFmtId="5" fontId="4" fillId="0" borderId="2" xfId="0" applyNumberFormat="1" applyFont="1" applyBorder="1"/>
    <xf numFmtId="37" fontId="4" fillId="0" borderId="2" xfId="0" applyNumberFormat="1" applyFont="1" applyBorder="1"/>
    <xf numFmtId="0" fontId="4" fillId="0" borderId="0" xfId="0" applyNumberFormat="1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27">
    <cellStyle name="Comma 2" xfId="19" xr:uid="{64911262-42D5-40B2-AB88-6F91FF850068}"/>
    <cellStyle name="Comma 2 2 2" xfId="10" xr:uid="{220E9B58-70A9-4D42-AD66-FCA33313D23B}"/>
    <cellStyle name="Comma 3" xfId="20" xr:uid="{77828397-DC9B-4ECD-8843-8FA9E3EA0330}"/>
    <cellStyle name="Comma 4" xfId="15" xr:uid="{9F568AA9-850A-450A-A6BB-A766BA94E33A}"/>
    <cellStyle name="Currency 2" xfId="21" xr:uid="{3B588FD3-16C1-44C2-8F03-4B65687E7646}"/>
    <cellStyle name="Currency 2 2" xfId="5" xr:uid="{CA5FD282-4303-43B7-BF85-975D686DAD28}"/>
    <cellStyle name="Currency 3" xfId="22" xr:uid="{D9B4F098-2EA9-4FD5-AB97-597F1F4BB1AF}"/>
    <cellStyle name="Currency 4" xfId="16" xr:uid="{AE9C1CFA-AD35-479C-B878-C2E8D909A2A3}"/>
    <cellStyle name="Normal" xfId="0" builtinId="0"/>
    <cellStyle name="Normal 10" xfId="3" xr:uid="{A8C59BEA-CC39-4790-BFD9-B8E893DDBBE8}"/>
    <cellStyle name="Normal 11" xfId="9" xr:uid="{D0E8FD49-3438-446A-B8A6-10E9A24F9B75}"/>
    <cellStyle name="Normal 11 3 2" xfId="13" xr:uid="{D0FDC48E-7F44-400F-AECF-219BD711F967}"/>
    <cellStyle name="Normal 2" xfId="7" xr:uid="{64E875C7-3638-4BF1-89BA-FF9E02F68733}"/>
    <cellStyle name="Normal 2 2" xfId="11" xr:uid="{881CF118-3034-473F-B9C7-174EA3B00531}"/>
    <cellStyle name="Normal 3" xfId="2" xr:uid="{00000000-0005-0000-0000-000001000000}"/>
    <cellStyle name="Normal 3 2" xfId="12" xr:uid="{E8A18470-9536-4735-8EE3-0DAE1BAB1EAD}"/>
    <cellStyle name="Normal 3 2 2" xfId="25" xr:uid="{D61B5124-7E31-440D-BA3A-E024E9ED5DB1}"/>
    <cellStyle name="Normal 3 3" xfId="24" xr:uid="{AFAF3BB1-9BEB-4753-96F3-F9431C6AE0A2}"/>
    <cellStyle name="Normal 3 4" xfId="6" xr:uid="{4FE8356C-1137-4A52-8264-6018C06EBBC2}"/>
    <cellStyle name="Normal 3 5" xfId="8" xr:uid="{DE3FD760-4D59-4451-950B-BE10DBA453B3}"/>
    <cellStyle name="Normal 4" xfId="26" xr:uid="{DB29E1DD-651C-4A7A-ACA2-6BD4409498FE}"/>
    <cellStyle name="Normal 5" xfId="14" xr:uid="{24ADF7EE-D9EF-4661-8A09-2B0612FE0C8C}"/>
    <cellStyle name="Normal 6" xfId="4" xr:uid="{34E2ABA2-55A7-4338-8450-2119E3913747}"/>
    <cellStyle name="Percent" xfId="1" builtinId="5"/>
    <cellStyle name="Percent 2" xfId="23" xr:uid="{8CFA1CD3-4B03-40B4-A6B8-5CE81FEE52E8}"/>
    <cellStyle name="Percent 3" xfId="18" xr:uid="{3A097762-B362-4A17-8656-405A5840CF70}"/>
    <cellStyle name="Percent 4" xfId="17" xr:uid="{C0DC22D2-DF49-4FDC-9906-5384665D7F52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"/>
  <sheetViews>
    <sheetView tabSelected="1" workbookViewId="0"/>
  </sheetViews>
  <sheetFormatPr defaultColWidth="9.1640625" defaultRowHeight="12.75" outlineLevelCol="1" x14ac:dyDescent="0.2"/>
  <cols>
    <col min="1" max="1" width="13.33203125" style="2" customWidth="1"/>
    <col min="2" max="2" width="47.6640625" style="2" bestFit="1" customWidth="1"/>
    <col min="3" max="4" width="15.1640625" style="2" hidden="1" customWidth="1" outlineLevel="1"/>
    <col min="5" max="5" width="15.1640625" style="2" bestFit="1" customWidth="1" collapsed="1"/>
    <col min="6" max="13" width="15.1640625" style="2" bestFit="1" customWidth="1"/>
    <col min="14" max="15" width="15.33203125" style="2" bestFit="1" customWidth="1"/>
    <col min="16" max="16384" width="9.1640625" style="2"/>
  </cols>
  <sheetData>
    <row r="1" spans="1:15" x14ac:dyDescent="0.2">
      <c r="A1" s="1" t="s">
        <v>180</v>
      </c>
    </row>
    <row r="2" spans="1:15" x14ac:dyDescent="0.2">
      <c r="A2" s="29" t="s">
        <v>0</v>
      </c>
      <c r="B2" s="30"/>
      <c r="F2" s="45"/>
      <c r="G2" s="3"/>
    </row>
    <row r="3" spans="1:15" x14ac:dyDescent="0.2">
      <c r="A3" s="1" t="s">
        <v>1</v>
      </c>
    </row>
    <row r="4" spans="1:15" x14ac:dyDescent="0.2">
      <c r="A4" s="1"/>
      <c r="I4" s="3"/>
      <c r="J4" s="3"/>
      <c r="K4" s="3"/>
      <c r="L4" s="3"/>
      <c r="M4" s="3"/>
    </row>
    <row r="5" spans="1:15" x14ac:dyDescent="0.2">
      <c r="B5" s="1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31" t="s">
        <v>9</v>
      </c>
      <c r="K5" s="31" t="s">
        <v>10</v>
      </c>
      <c r="L5" s="31" t="s">
        <v>11</v>
      </c>
      <c r="M5" s="31" t="s">
        <v>12</v>
      </c>
      <c r="N5" s="31" t="s">
        <v>163</v>
      </c>
      <c r="O5" s="31" t="s">
        <v>187</v>
      </c>
    </row>
    <row r="6" spans="1:15" ht="13.5" thickBot="1" x14ac:dyDescent="0.25">
      <c r="B6" s="1"/>
      <c r="C6" s="39" t="s">
        <v>13</v>
      </c>
      <c r="D6" s="39" t="s">
        <v>13</v>
      </c>
      <c r="E6" s="39" t="s">
        <v>13</v>
      </c>
      <c r="F6" s="39" t="s">
        <v>13</v>
      </c>
      <c r="G6" s="39" t="s">
        <v>13</v>
      </c>
      <c r="H6" s="39" t="s">
        <v>13</v>
      </c>
      <c r="I6" s="39" t="s">
        <v>13</v>
      </c>
      <c r="J6" s="40" t="s">
        <v>13</v>
      </c>
      <c r="K6" s="40" t="s">
        <v>13</v>
      </c>
      <c r="L6" s="40" t="s">
        <v>13</v>
      </c>
      <c r="M6" s="40" t="s">
        <v>13</v>
      </c>
      <c r="N6" s="40" t="s">
        <v>13</v>
      </c>
      <c r="O6" s="40" t="s">
        <v>13</v>
      </c>
    </row>
    <row r="7" spans="1:15" ht="12.6" customHeight="1" x14ac:dyDescent="0.2">
      <c r="B7" s="1"/>
      <c r="C7" s="34"/>
      <c r="D7" s="34"/>
      <c r="E7" s="34"/>
      <c r="F7" s="34"/>
      <c r="G7" s="34"/>
      <c r="H7" s="34"/>
      <c r="I7" s="34"/>
      <c r="J7" s="35"/>
      <c r="K7" s="35"/>
      <c r="L7" s="35"/>
      <c r="M7" s="35"/>
    </row>
    <row r="8" spans="1:15" x14ac:dyDescent="0.2">
      <c r="B8" s="1" t="s">
        <v>0</v>
      </c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</row>
    <row r="9" spans="1:15" x14ac:dyDescent="0.2">
      <c r="A9" s="1" t="s">
        <v>14</v>
      </c>
      <c r="C9" s="12"/>
      <c r="D9" s="12"/>
      <c r="E9" s="12"/>
      <c r="F9" s="12"/>
      <c r="G9" s="12"/>
      <c r="H9" s="12"/>
      <c r="I9" s="13"/>
      <c r="J9" s="3"/>
      <c r="K9" s="3"/>
      <c r="L9" s="3"/>
      <c r="M9" s="3"/>
    </row>
    <row r="10" spans="1:15" x14ac:dyDescent="0.2">
      <c r="A10" s="12" t="s">
        <v>15</v>
      </c>
      <c r="B10" s="12" t="s">
        <v>16</v>
      </c>
      <c r="C10" s="14">
        <v>223970.29</v>
      </c>
      <c r="D10" s="14">
        <v>175120.55</v>
      </c>
      <c r="E10" s="14">
        <v>179840.55</v>
      </c>
      <c r="F10" s="14">
        <v>178443.63</v>
      </c>
      <c r="G10" s="14">
        <v>187752.13</v>
      </c>
      <c r="H10" s="14">
        <v>186246.96</v>
      </c>
      <c r="I10" s="15">
        <v>186182.27</v>
      </c>
      <c r="J10" s="15">
        <v>187163.73</v>
      </c>
      <c r="K10" s="15">
        <v>294602.3</v>
      </c>
      <c r="L10" s="15">
        <v>312438.74</v>
      </c>
      <c r="M10" s="14">
        <v>327472.47000000003</v>
      </c>
      <c r="N10" s="14">
        <v>356820.33</v>
      </c>
      <c r="O10" s="14">
        <v>316441.59000000003</v>
      </c>
    </row>
    <row r="11" spans="1:15" x14ac:dyDescent="0.2">
      <c r="A11" s="12" t="s">
        <v>17</v>
      </c>
      <c r="B11" s="12" t="s">
        <v>18</v>
      </c>
      <c r="C11" s="36">
        <v>242620.91</v>
      </c>
      <c r="D11" s="36">
        <v>360917.63</v>
      </c>
      <c r="E11" s="36">
        <v>386804.17000000004</v>
      </c>
      <c r="F11" s="36">
        <v>382511.37000000005</v>
      </c>
      <c r="G11" s="36">
        <v>376158.87</v>
      </c>
      <c r="H11" s="36">
        <v>417085.10000000003</v>
      </c>
      <c r="I11" s="36">
        <v>189282.22</v>
      </c>
      <c r="J11" s="36">
        <v>144661.57999999999</v>
      </c>
      <c r="K11" s="36">
        <v>0</v>
      </c>
      <c r="L11" s="36">
        <v>0</v>
      </c>
      <c r="M11" s="14">
        <v>0</v>
      </c>
      <c r="N11" s="14">
        <v>0</v>
      </c>
      <c r="O11" s="14">
        <v>0</v>
      </c>
    </row>
    <row r="12" spans="1:15" x14ac:dyDescent="0.2">
      <c r="A12" s="12" t="s">
        <v>19</v>
      </c>
      <c r="B12" s="12" t="s">
        <v>20</v>
      </c>
      <c r="C12" s="14">
        <v>261984.02</v>
      </c>
      <c r="D12" s="14">
        <v>271376.24</v>
      </c>
      <c r="E12" s="14">
        <v>275989.15000000002</v>
      </c>
      <c r="F12" s="14">
        <v>273370.01</v>
      </c>
      <c r="G12" s="14">
        <v>285563.09999999998</v>
      </c>
      <c r="H12" s="14">
        <v>299532.78000000003</v>
      </c>
      <c r="I12" s="15">
        <v>361660.49</v>
      </c>
      <c r="J12" s="15">
        <v>365914.61</v>
      </c>
      <c r="K12" s="15">
        <v>279882.13</v>
      </c>
      <c r="L12" s="15">
        <v>388244.68</v>
      </c>
      <c r="M12" s="14">
        <v>379127.77</v>
      </c>
      <c r="N12" s="14">
        <v>389118.75</v>
      </c>
      <c r="O12" s="14">
        <v>338955.4</v>
      </c>
    </row>
    <row r="13" spans="1:15" x14ac:dyDescent="0.2">
      <c r="A13" s="12" t="s">
        <v>21</v>
      </c>
      <c r="B13" s="12" t="s">
        <v>22</v>
      </c>
      <c r="C13" s="14">
        <v>247197.01</v>
      </c>
      <c r="D13" s="14">
        <v>318790.40000000002</v>
      </c>
      <c r="E13" s="14">
        <v>332869.64</v>
      </c>
      <c r="F13" s="14">
        <v>330042.96999999997</v>
      </c>
      <c r="G13" s="14">
        <v>346191.86</v>
      </c>
      <c r="H13" s="14">
        <v>364764.8</v>
      </c>
      <c r="I13" s="15">
        <v>385724.85</v>
      </c>
      <c r="J13" s="15">
        <v>448998.35</v>
      </c>
      <c r="K13" s="15">
        <v>408870.09</v>
      </c>
      <c r="L13" s="15">
        <v>403166.45</v>
      </c>
      <c r="M13" s="14">
        <v>452450.28</v>
      </c>
      <c r="N13" s="14">
        <v>433774.5</v>
      </c>
      <c r="O13" s="14">
        <v>0</v>
      </c>
    </row>
    <row r="14" spans="1:15" x14ac:dyDescent="0.2">
      <c r="A14" s="12" t="s">
        <v>23</v>
      </c>
      <c r="B14" s="12" t="s">
        <v>24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228743.52</v>
      </c>
      <c r="L14" s="15">
        <v>222748.22</v>
      </c>
      <c r="M14" s="14">
        <v>226378.36000000002</v>
      </c>
      <c r="N14" s="14">
        <v>255306.05000000002</v>
      </c>
      <c r="O14" s="14">
        <v>0</v>
      </c>
    </row>
    <row r="15" spans="1:15" x14ac:dyDescent="0.2">
      <c r="A15" s="12" t="s">
        <v>25</v>
      </c>
      <c r="B15" s="12" t="s">
        <v>26</v>
      </c>
      <c r="C15" s="14">
        <v>164398.76999999999</v>
      </c>
      <c r="D15" s="14">
        <v>173615.34</v>
      </c>
      <c r="E15" s="14">
        <v>63527.58</v>
      </c>
      <c r="F15" s="14">
        <v>211127.82</v>
      </c>
      <c r="G15" s="14">
        <v>241723.31</v>
      </c>
      <c r="H15" s="14">
        <v>250877.64</v>
      </c>
      <c r="I15" s="15">
        <v>238147.5</v>
      </c>
      <c r="J15" s="15">
        <v>246911.81</v>
      </c>
      <c r="K15" s="15">
        <v>251878.48</v>
      </c>
      <c r="L15" s="15">
        <v>254671.82</v>
      </c>
      <c r="M15" s="14">
        <v>265731.36</v>
      </c>
      <c r="N15" s="14">
        <v>264717.18</v>
      </c>
      <c r="O15" s="14">
        <v>265963.37</v>
      </c>
    </row>
    <row r="16" spans="1:15" x14ac:dyDescent="0.2">
      <c r="A16" s="12" t="s">
        <v>27</v>
      </c>
      <c r="B16" s="12" t="s">
        <v>28</v>
      </c>
      <c r="C16" s="14">
        <v>47596.47</v>
      </c>
      <c r="D16" s="14">
        <v>49323.07</v>
      </c>
      <c r="E16" s="14">
        <v>50093.47</v>
      </c>
      <c r="F16" s="14">
        <v>49711.01</v>
      </c>
      <c r="G16" s="14">
        <v>52467.34</v>
      </c>
      <c r="H16" s="14">
        <v>54230.2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4">
        <v>0</v>
      </c>
      <c r="O16" s="14">
        <v>0</v>
      </c>
    </row>
    <row r="17" spans="1:15" x14ac:dyDescent="0.2">
      <c r="A17" s="12" t="s">
        <v>29</v>
      </c>
      <c r="B17" s="12" t="s">
        <v>30</v>
      </c>
      <c r="C17" s="14">
        <v>185975.26</v>
      </c>
      <c r="D17" s="14">
        <v>201340.76</v>
      </c>
      <c r="E17" s="14">
        <v>204996.82</v>
      </c>
      <c r="F17" s="14">
        <v>202819.87</v>
      </c>
      <c r="G17" s="14">
        <v>214426.21</v>
      </c>
      <c r="H17" s="14">
        <v>225843.94</v>
      </c>
      <c r="I17" s="15">
        <v>235265.61</v>
      </c>
      <c r="J17" s="15">
        <v>250310.97</v>
      </c>
      <c r="K17" s="15">
        <v>293380.03000000003</v>
      </c>
      <c r="L17" s="15">
        <v>283650.11</v>
      </c>
      <c r="M17" s="14">
        <v>298515.61</v>
      </c>
      <c r="N17" s="14">
        <v>318476.27</v>
      </c>
      <c r="O17" s="14">
        <v>347804.04</v>
      </c>
    </row>
    <row r="18" spans="1:15" x14ac:dyDescent="0.2">
      <c r="A18" s="12" t="s">
        <v>31</v>
      </c>
      <c r="B18" s="12" t="s">
        <v>32</v>
      </c>
      <c r="C18" s="14">
        <v>68561.63</v>
      </c>
      <c r="D18" s="14">
        <v>72159.509999999995</v>
      </c>
      <c r="E18" s="14">
        <v>73578.559999999998</v>
      </c>
      <c r="F18" s="14">
        <v>72689.710000000006</v>
      </c>
      <c r="G18" s="14">
        <v>76515.89</v>
      </c>
      <c r="H18" s="14">
        <v>83745.83</v>
      </c>
      <c r="I18" s="15">
        <v>88510.75</v>
      </c>
      <c r="J18" s="15">
        <v>88172.95</v>
      </c>
      <c r="K18" s="15">
        <v>0</v>
      </c>
      <c r="L18" s="15">
        <v>0</v>
      </c>
      <c r="M18" s="15">
        <v>0</v>
      </c>
      <c r="N18" s="14">
        <v>0</v>
      </c>
      <c r="O18" s="14">
        <v>0</v>
      </c>
    </row>
    <row r="19" spans="1:15" x14ac:dyDescent="0.2">
      <c r="A19" s="12" t="s">
        <v>33</v>
      </c>
      <c r="B19" s="12" t="s">
        <v>34</v>
      </c>
      <c r="C19" s="14">
        <v>119705.04</v>
      </c>
      <c r="D19" s="14">
        <v>124132.85</v>
      </c>
      <c r="E19" s="14">
        <v>126288.34</v>
      </c>
      <c r="F19" s="14">
        <v>125069.01</v>
      </c>
      <c r="G19" s="14">
        <v>131206.87</v>
      </c>
      <c r="H19" s="14">
        <v>137033.01</v>
      </c>
      <c r="I19" s="15">
        <v>142451.48000000001</v>
      </c>
      <c r="J19" s="15">
        <v>140337.96</v>
      </c>
      <c r="K19" s="15">
        <v>34412.339999999997</v>
      </c>
      <c r="L19" s="15">
        <v>0</v>
      </c>
      <c r="M19" s="15">
        <v>0</v>
      </c>
      <c r="N19" s="14">
        <v>0</v>
      </c>
      <c r="O19" s="14">
        <v>0</v>
      </c>
    </row>
    <row r="20" spans="1:15" x14ac:dyDescent="0.2">
      <c r="A20" s="12" t="s">
        <v>35</v>
      </c>
      <c r="B20" s="12" t="s">
        <v>36</v>
      </c>
      <c r="C20" s="14">
        <v>205492.31</v>
      </c>
      <c r="D20" s="14">
        <v>213611.51999999999</v>
      </c>
      <c r="E20" s="14">
        <v>173527.93</v>
      </c>
      <c r="F20" s="14">
        <v>157182.37</v>
      </c>
      <c r="G20" s="14">
        <v>163294.97000000003</v>
      </c>
      <c r="H20" s="14">
        <v>169984.65</v>
      </c>
      <c r="I20" s="14">
        <v>260317.41000000003</v>
      </c>
      <c r="J20" s="14">
        <v>324455.75</v>
      </c>
      <c r="K20" s="14">
        <v>327483</v>
      </c>
      <c r="L20" s="14">
        <v>300793.55</v>
      </c>
      <c r="M20" s="14">
        <v>267841.71000000002</v>
      </c>
      <c r="N20" s="14">
        <v>260729.12</v>
      </c>
      <c r="O20" s="14">
        <v>260643.77</v>
      </c>
    </row>
    <row r="21" spans="1:15" x14ac:dyDescent="0.2">
      <c r="A21" s="12" t="s">
        <v>37</v>
      </c>
      <c r="B21" s="12" t="s">
        <v>38</v>
      </c>
      <c r="C21" s="14">
        <v>179243.02</v>
      </c>
      <c r="D21" s="14">
        <v>185737.58</v>
      </c>
      <c r="E21" s="14">
        <v>190906.17</v>
      </c>
      <c r="F21" s="14">
        <v>189383.26</v>
      </c>
      <c r="G21" s="14">
        <v>199548.18</v>
      </c>
      <c r="H21" s="14">
        <v>208875.95</v>
      </c>
      <c r="I21" s="15">
        <v>267589.82</v>
      </c>
      <c r="J21" s="15">
        <v>256530.91</v>
      </c>
      <c r="K21" s="15">
        <v>264139.65000000002</v>
      </c>
      <c r="L21" s="15">
        <v>262659.34000000003</v>
      </c>
      <c r="M21" s="14">
        <v>276570.67</v>
      </c>
      <c r="N21" s="14">
        <v>226122.48</v>
      </c>
      <c r="O21" s="14">
        <v>0</v>
      </c>
    </row>
    <row r="22" spans="1:15" ht="13.5" thickBot="1" x14ac:dyDescent="0.25">
      <c r="A22" s="12"/>
      <c r="B22" s="17" t="s">
        <v>39</v>
      </c>
      <c r="C22" s="18">
        <f t="shared" ref="C22:K22" si="0">SUM(C10:C21)</f>
        <v>1946744.73</v>
      </c>
      <c r="D22" s="18">
        <f t="shared" si="0"/>
        <v>2146125.4500000002</v>
      </c>
      <c r="E22" s="18">
        <f t="shared" si="0"/>
        <v>2058422.3800000001</v>
      </c>
      <c r="F22" s="18">
        <f t="shared" si="0"/>
        <v>2172351.0300000003</v>
      </c>
      <c r="G22" s="18">
        <f t="shared" si="0"/>
        <v>2274848.73</v>
      </c>
      <c r="H22" s="18">
        <f t="shared" si="0"/>
        <v>2398220.8600000003</v>
      </c>
      <c r="I22" s="19">
        <f t="shared" si="0"/>
        <v>2355132.4</v>
      </c>
      <c r="J22" s="19">
        <f t="shared" si="0"/>
        <v>2453458.62</v>
      </c>
      <c r="K22" s="19">
        <f t="shared" si="0"/>
        <v>2383391.54</v>
      </c>
      <c r="L22" s="19">
        <f t="shared" ref="L22:M22" si="1">SUM(L10:L21)</f>
        <v>2428372.9099999997</v>
      </c>
      <c r="M22" s="19">
        <f t="shared" si="1"/>
        <v>2494088.23</v>
      </c>
      <c r="N22" s="19">
        <f>SUM(N10:N21)</f>
        <v>2505064.6800000002</v>
      </c>
      <c r="O22" s="19">
        <f>SUM(O10:O21)</f>
        <v>1529808.17</v>
      </c>
    </row>
    <row r="23" spans="1:15" ht="13.5" thickTop="1" x14ac:dyDescent="0.2">
      <c r="A23" s="12"/>
      <c r="B23" s="12" t="s">
        <v>40</v>
      </c>
      <c r="C23" s="14"/>
      <c r="D23" s="15">
        <f>D22-C22</f>
        <v>199380.7200000002</v>
      </c>
      <c r="E23" s="15">
        <f t="shared" ref="E23:K23" si="2">E22-D22</f>
        <v>-87703.070000000065</v>
      </c>
      <c r="F23" s="15">
        <f t="shared" si="2"/>
        <v>113928.65000000014</v>
      </c>
      <c r="G23" s="15">
        <f t="shared" si="2"/>
        <v>102497.69999999972</v>
      </c>
      <c r="H23" s="15">
        <f t="shared" si="2"/>
        <v>123372.13000000035</v>
      </c>
      <c r="I23" s="15">
        <f t="shared" si="2"/>
        <v>-43088.460000000428</v>
      </c>
      <c r="J23" s="15">
        <f t="shared" si="2"/>
        <v>98326.220000000205</v>
      </c>
      <c r="K23" s="15">
        <f t="shared" si="2"/>
        <v>-70067.080000000075</v>
      </c>
      <c r="L23" s="15">
        <f>L22-K22</f>
        <v>44981.369999999646</v>
      </c>
      <c r="M23" s="15">
        <f>M22-L22</f>
        <v>65715.320000000298</v>
      </c>
      <c r="N23" s="15">
        <f>N22-M22</f>
        <v>10976.450000000186</v>
      </c>
      <c r="O23" s="15">
        <f>O22-N22</f>
        <v>-975256.51000000024</v>
      </c>
    </row>
    <row r="24" spans="1:15" x14ac:dyDescent="0.2">
      <c r="B24" s="12" t="s">
        <v>41</v>
      </c>
      <c r="C24" s="14"/>
      <c r="D24" s="20">
        <f>D23/C22</f>
        <v>0.10241749569292539</v>
      </c>
      <c r="E24" s="20">
        <f t="shared" ref="E24:O24" si="3">E23/D22</f>
        <v>-4.0865770451582899E-2</v>
      </c>
      <c r="F24" s="20">
        <f t="shared" si="3"/>
        <v>5.5347556996538358E-2</v>
      </c>
      <c r="G24" s="20">
        <f t="shared" si="3"/>
        <v>4.7182844109683188E-2</v>
      </c>
      <c r="H24" s="20">
        <f t="shared" si="3"/>
        <v>5.423311377719623E-2</v>
      </c>
      <c r="I24" s="20">
        <f t="shared" si="3"/>
        <v>-1.7966843971159698E-2</v>
      </c>
      <c r="J24" s="20">
        <f t="shared" si="3"/>
        <v>4.174976319802666E-2</v>
      </c>
      <c r="K24" s="20">
        <f t="shared" si="3"/>
        <v>-2.8558492663715712E-2</v>
      </c>
      <c r="L24" s="20">
        <f t="shared" si="3"/>
        <v>1.8872841178247887E-2</v>
      </c>
      <c r="M24" s="20">
        <f t="shared" si="3"/>
        <v>2.7061461495219985E-2</v>
      </c>
      <c r="N24" s="20">
        <f t="shared" si="3"/>
        <v>4.400987049283411E-3</v>
      </c>
      <c r="O24" s="20">
        <f t="shared" si="3"/>
        <v>-0.38931390386295345</v>
      </c>
    </row>
    <row r="25" spans="1:15" x14ac:dyDescent="0.2">
      <c r="C25" s="14"/>
      <c r="D25" s="14"/>
      <c r="E25" s="14"/>
      <c r="F25" s="14"/>
      <c r="G25" s="14"/>
      <c r="H25" s="14"/>
      <c r="I25" s="15"/>
      <c r="J25" s="15"/>
      <c r="K25" s="15"/>
      <c r="L25" s="15"/>
      <c r="M25" s="15"/>
    </row>
    <row r="26" spans="1:15" x14ac:dyDescent="0.2">
      <c r="A26" s="1" t="s">
        <v>42</v>
      </c>
      <c r="C26" s="12"/>
      <c r="D26" s="12"/>
      <c r="E26" s="12"/>
      <c r="F26" s="12"/>
      <c r="G26" s="12"/>
      <c r="H26" s="12"/>
      <c r="I26" s="13"/>
      <c r="J26" s="3"/>
      <c r="K26" s="3"/>
      <c r="L26" s="3"/>
      <c r="M26" s="3"/>
    </row>
    <row r="27" spans="1:15" x14ac:dyDescent="0.2">
      <c r="A27" s="12" t="s">
        <v>21</v>
      </c>
      <c r="B27" s="12" t="s">
        <v>22</v>
      </c>
      <c r="C27" s="14">
        <v>40145.78</v>
      </c>
      <c r="D27" s="14">
        <v>41014.25</v>
      </c>
      <c r="E27" s="14">
        <v>43832.19</v>
      </c>
      <c r="F27" s="14">
        <v>42777.72</v>
      </c>
      <c r="G27" s="14">
        <v>45794.21</v>
      </c>
      <c r="H27" s="14">
        <v>49279.33</v>
      </c>
      <c r="I27" s="15">
        <v>53043.83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1:15" x14ac:dyDescent="0.2">
      <c r="A28" s="12" t="s">
        <v>23</v>
      </c>
      <c r="B28" s="12" t="s">
        <v>24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>
        <v>0</v>
      </c>
      <c r="J28" s="15">
        <v>0</v>
      </c>
      <c r="K28" s="15">
        <v>36224.25</v>
      </c>
      <c r="L28" s="15">
        <v>35282.300000000003</v>
      </c>
      <c r="M28" s="14">
        <v>37271.120000000003</v>
      </c>
      <c r="N28" s="15">
        <v>40057.410000000003</v>
      </c>
      <c r="O28" s="15">
        <v>0</v>
      </c>
    </row>
    <row r="29" spans="1:15" x14ac:dyDescent="0.2">
      <c r="A29" s="12" t="s">
        <v>29</v>
      </c>
      <c r="B29" s="12" t="s">
        <v>30</v>
      </c>
      <c r="C29" s="14">
        <v>59211.86</v>
      </c>
      <c r="D29" s="14">
        <v>61118.35</v>
      </c>
      <c r="E29" s="14">
        <v>63213.13</v>
      </c>
      <c r="F29" s="14">
        <v>62982.19</v>
      </c>
      <c r="G29" s="14">
        <v>64806.25</v>
      </c>
      <c r="H29" s="14">
        <v>70531.48</v>
      </c>
      <c r="I29" s="15">
        <v>79599.78</v>
      </c>
      <c r="J29" s="15">
        <v>80427.34</v>
      </c>
      <c r="K29" s="15">
        <v>84304.35</v>
      </c>
      <c r="L29" s="15">
        <v>82250.84</v>
      </c>
      <c r="M29" s="14">
        <v>83556.84</v>
      </c>
      <c r="N29" s="15">
        <v>89228.160000000003</v>
      </c>
      <c r="O29" s="15">
        <v>79807.520000000004</v>
      </c>
    </row>
    <row r="30" spans="1:15" ht="13.5" thickBot="1" x14ac:dyDescent="0.25">
      <c r="A30" s="12"/>
      <c r="B30" s="17" t="s">
        <v>43</v>
      </c>
      <c r="C30" s="18">
        <f t="shared" ref="C30:J30" si="4">SUM(C27:C29)</f>
        <v>99357.64</v>
      </c>
      <c r="D30" s="18">
        <f t="shared" si="4"/>
        <v>102132.6</v>
      </c>
      <c r="E30" s="18">
        <f t="shared" si="4"/>
        <v>107045.32</v>
      </c>
      <c r="F30" s="18">
        <f t="shared" si="4"/>
        <v>105759.91</v>
      </c>
      <c r="G30" s="18">
        <f t="shared" si="4"/>
        <v>110600.45999999999</v>
      </c>
      <c r="H30" s="18">
        <f t="shared" si="4"/>
        <v>119810.81</v>
      </c>
      <c r="I30" s="19">
        <f t="shared" si="4"/>
        <v>132643.60999999999</v>
      </c>
      <c r="J30" s="19">
        <f t="shared" si="4"/>
        <v>80427.34</v>
      </c>
      <c r="K30" s="19">
        <f t="shared" ref="K30:L30" si="5">SUM(K27:K29)</f>
        <v>120528.6</v>
      </c>
      <c r="L30" s="19">
        <f t="shared" si="5"/>
        <v>117533.14</v>
      </c>
      <c r="M30" s="19">
        <f t="shared" ref="M30:N30" si="6">SUM(M27:M29)</f>
        <v>120827.95999999999</v>
      </c>
      <c r="N30" s="19">
        <f t="shared" si="6"/>
        <v>129285.57</v>
      </c>
      <c r="O30" s="19">
        <f t="shared" ref="O30" si="7">SUM(O27:O29)</f>
        <v>79807.520000000004</v>
      </c>
    </row>
    <row r="31" spans="1:15" ht="13.5" thickTop="1" x14ac:dyDescent="0.2">
      <c r="A31" s="12"/>
      <c r="B31" s="12" t="s">
        <v>40</v>
      </c>
      <c r="C31" s="14"/>
      <c r="D31" s="15">
        <f>D30-C30</f>
        <v>2774.9600000000064</v>
      </c>
      <c r="E31" s="15">
        <f t="shared" ref="E31:O31" si="8">E30-D30</f>
        <v>4912.7200000000012</v>
      </c>
      <c r="F31" s="15">
        <f t="shared" si="8"/>
        <v>-1285.4100000000035</v>
      </c>
      <c r="G31" s="15">
        <f t="shared" si="8"/>
        <v>4840.5499999999884</v>
      </c>
      <c r="H31" s="15">
        <f t="shared" si="8"/>
        <v>9210.3500000000058</v>
      </c>
      <c r="I31" s="15">
        <f t="shared" si="8"/>
        <v>12832.799999999988</v>
      </c>
      <c r="J31" s="15">
        <f t="shared" si="8"/>
        <v>-52216.26999999999</v>
      </c>
      <c r="K31" s="15">
        <f t="shared" si="8"/>
        <v>40101.260000000009</v>
      </c>
      <c r="L31" s="15">
        <f t="shared" si="8"/>
        <v>-2995.4600000000064</v>
      </c>
      <c r="M31" s="15">
        <f t="shared" si="8"/>
        <v>3294.8199999999924</v>
      </c>
      <c r="N31" s="15">
        <f t="shared" si="8"/>
        <v>8457.6100000000151</v>
      </c>
      <c r="O31" s="15">
        <f t="shared" si="8"/>
        <v>-49478.05</v>
      </c>
    </row>
    <row r="32" spans="1:15" x14ac:dyDescent="0.2">
      <c r="B32" s="12" t="s">
        <v>41</v>
      </c>
      <c r="C32" s="14"/>
      <c r="D32" s="20">
        <f>D31/C30</f>
        <v>2.7929004754943924E-2</v>
      </c>
      <c r="E32" s="20">
        <f t="shared" ref="E32:O32" si="9">E31/D30</f>
        <v>4.8101389761936938E-2</v>
      </c>
      <c r="F32" s="20">
        <f t="shared" si="9"/>
        <v>-1.2008091526093839E-2</v>
      </c>
      <c r="G32" s="20">
        <f t="shared" si="9"/>
        <v>4.5769233351276375E-2</v>
      </c>
      <c r="H32" s="20">
        <f t="shared" si="9"/>
        <v>8.3275874259474206E-2</v>
      </c>
      <c r="I32" s="20">
        <f t="shared" si="9"/>
        <v>0.10710886605307141</v>
      </c>
      <c r="J32" s="20">
        <f t="shared" si="9"/>
        <v>-0.39365839032879152</v>
      </c>
      <c r="K32" s="20">
        <f t="shared" si="9"/>
        <v>0.4986023409452558</v>
      </c>
      <c r="L32" s="20">
        <f t="shared" si="9"/>
        <v>-2.4852690564729087E-2</v>
      </c>
      <c r="M32" s="20">
        <f t="shared" si="9"/>
        <v>2.8033114745338997E-2</v>
      </c>
      <c r="N32" s="20">
        <f t="shared" si="9"/>
        <v>6.9997126492907902E-2</v>
      </c>
      <c r="O32" s="20">
        <f t="shared" si="9"/>
        <v>-0.38270357627691937</v>
      </c>
    </row>
    <row r="33" spans="1:15" x14ac:dyDescent="0.2">
      <c r="B33" s="12"/>
      <c r="C33" s="1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3.5" thickBot="1" x14ac:dyDescent="0.25">
      <c r="B34" s="42" t="s">
        <v>44</v>
      </c>
      <c r="C34" s="43">
        <f>C30+C22</f>
        <v>2046102.3699999999</v>
      </c>
      <c r="D34" s="43">
        <f t="shared" ref="D34:L34" si="10">D30+D22</f>
        <v>2248258.0500000003</v>
      </c>
      <c r="E34" s="43">
        <f t="shared" si="10"/>
        <v>2165467.7000000002</v>
      </c>
      <c r="F34" s="43">
        <f t="shared" si="10"/>
        <v>2278110.9400000004</v>
      </c>
      <c r="G34" s="43">
        <f t="shared" si="10"/>
        <v>2385449.19</v>
      </c>
      <c r="H34" s="43">
        <f t="shared" si="10"/>
        <v>2518031.6700000004</v>
      </c>
      <c r="I34" s="43">
        <f t="shared" si="10"/>
        <v>2487776.0099999998</v>
      </c>
      <c r="J34" s="43">
        <f t="shared" si="10"/>
        <v>2533885.96</v>
      </c>
      <c r="K34" s="43">
        <f t="shared" si="10"/>
        <v>2503920.14</v>
      </c>
      <c r="L34" s="43">
        <f t="shared" si="10"/>
        <v>2545906.0499999998</v>
      </c>
      <c r="M34" s="43">
        <f t="shared" ref="M34:N34" si="11">M30+M22</f>
        <v>2614916.19</v>
      </c>
      <c r="N34" s="43">
        <f t="shared" si="11"/>
        <v>2634350.25</v>
      </c>
      <c r="O34" s="43">
        <f t="shared" ref="O34" si="12">O30+O22</f>
        <v>1609615.69</v>
      </c>
    </row>
    <row r="35" spans="1:15" ht="13.5" thickTop="1" x14ac:dyDescent="0.2">
      <c r="B35" s="12"/>
      <c r="C35" s="14"/>
      <c r="D35" s="20"/>
      <c r="E35" s="20"/>
      <c r="F35" s="20"/>
      <c r="G35" s="20"/>
      <c r="H35" s="20"/>
      <c r="I35" s="21"/>
      <c r="J35" s="21"/>
      <c r="K35" s="21"/>
      <c r="L35" s="21"/>
      <c r="M35" s="21"/>
    </row>
    <row r="36" spans="1:15" x14ac:dyDescent="0.2">
      <c r="A36" s="1" t="s">
        <v>45</v>
      </c>
      <c r="B36" s="1"/>
      <c r="C36" s="12"/>
      <c r="D36" s="12"/>
      <c r="E36" s="12"/>
      <c r="F36" s="12"/>
      <c r="G36" s="12"/>
      <c r="H36" s="12"/>
      <c r="I36" s="13"/>
      <c r="J36" s="3"/>
      <c r="K36" s="3"/>
      <c r="L36" s="3"/>
      <c r="M36" s="3"/>
    </row>
    <row r="37" spans="1:15" x14ac:dyDescent="0.2">
      <c r="A37" s="12" t="s">
        <v>15</v>
      </c>
      <c r="B37" s="12" t="s">
        <v>16</v>
      </c>
      <c r="C37" s="14">
        <v>84855.070000000022</v>
      </c>
      <c r="D37" s="14">
        <v>94401.82</v>
      </c>
      <c r="E37" s="14">
        <v>136852.51</v>
      </c>
      <c r="F37" s="14">
        <v>69313.72</v>
      </c>
      <c r="G37" s="14">
        <v>45668.17</v>
      </c>
      <c r="H37" s="14">
        <v>41000.79</v>
      </c>
      <c r="I37" s="15">
        <v>50127.71</v>
      </c>
      <c r="J37" s="15">
        <v>34568.17</v>
      </c>
      <c r="K37" s="14">
        <v>67988.780000000013</v>
      </c>
      <c r="L37" s="14">
        <v>67694.899999999994</v>
      </c>
      <c r="M37" s="14">
        <v>81943.839999999997</v>
      </c>
      <c r="N37" s="14">
        <v>35935.29</v>
      </c>
      <c r="O37" s="14">
        <v>30032.36</v>
      </c>
    </row>
    <row r="38" spans="1:15" x14ac:dyDescent="0.2">
      <c r="A38" s="12" t="s">
        <v>17</v>
      </c>
      <c r="B38" s="12" t="s">
        <v>18</v>
      </c>
      <c r="C38" s="14">
        <v>80220.409999999989</v>
      </c>
      <c r="D38" s="14">
        <v>59140.969999999994</v>
      </c>
      <c r="E38" s="14">
        <v>45142.180000000008</v>
      </c>
      <c r="F38" s="14">
        <v>31871.020000000004</v>
      </c>
      <c r="G38" s="14">
        <v>48635.130000000005</v>
      </c>
      <c r="H38" s="14">
        <v>43875.1</v>
      </c>
      <c r="I38" s="15">
        <v>21693.09</v>
      </c>
      <c r="J38" s="15">
        <v>12423.67</v>
      </c>
      <c r="K38" s="14">
        <v>13244.630000000001</v>
      </c>
      <c r="L38" s="14">
        <v>12818.2</v>
      </c>
      <c r="M38" s="14">
        <v>15635.44</v>
      </c>
      <c r="N38" s="14">
        <v>14645.16</v>
      </c>
      <c r="O38" s="14">
        <v>20538.37</v>
      </c>
    </row>
    <row r="39" spans="1:15" x14ac:dyDescent="0.2">
      <c r="A39" s="12" t="s">
        <v>46</v>
      </c>
      <c r="B39" s="12" t="s">
        <v>47</v>
      </c>
      <c r="C39" s="14">
        <v>3379.53</v>
      </c>
      <c r="D39" s="14">
        <v>3416.23</v>
      </c>
      <c r="E39" s="14">
        <v>1027.53</v>
      </c>
      <c r="F39" s="14">
        <v>2126.9700000000003</v>
      </c>
      <c r="G39" s="14">
        <v>256.77</v>
      </c>
      <c r="H39" s="14">
        <v>69649.710000000006</v>
      </c>
      <c r="I39" s="15">
        <v>35728.75</v>
      </c>
      <c r="J39" s="15">
        <v>31975.11</v>
      </c>
      <c r="K39" s="14">
        <v>121704.54000000001</v>
      </c>
      <c r="L39" s="14">
        <v>0</v>
      </c>
      <c r="M39" s="14">
        <v>0</v>
      </c>
      <c r="N39" s="14">
        <v>0</v>
      </c>
      <c r="O39" s="14">
        <v>0</v>
      </c>
    </row>
    <row r="40" spans="1:15" x14ac:dyDescent="0.2">
      <c r="A40" s="12" t="s">
        <v>19</v>
      </c>
      <c r="B40" s="12" t="s">
        <v>20</v>
      </c>
      <c r="C40" s="14">
        <v>671.31999999999994</v>
      </c>
      <c r="D40" s="14">
        <v>694.75</v>
      </c>
      <c r="E40" s="14">
        <v>1369.67</v>
      </c>
      <c r="F40" s="14">
        <v>628.98</v>
      </c>
      <c r="G40" s="14">
        <v>901.37</v>
      </c>
      <c r="H40" s="14">
        <v>669.5</v>
      </c>
      <c r="I40" s="15">
        <v>2005.5299999999997</v>
      </c>
      <c r="J40" s="15">
        <v>1015.83</v>
      </c>
      <c r="K40" s="14">
        <v>1670.48</v>
      </c>
      <c r="L40" s="14">
        <v>746.28</v>
      </c>
      <c r="M40" s="14">
        <v>13241.61</v>
      </c>
      <c r="N40" s="14">
        <v>23558.739999999998</v>
      </c>
      <c r="O40" s="14">
        <v>1443.66</v>
      </c>
    </row>
    <row r="41" spans="1:15" x14ac:dyDescent="0.2">
      <c r="A41" s="12" t="s">
        <v>21</v>
      </c>
      <c r="B41" s="12" t="s">
        <v>22</v>
      </c>
      <c r="C41" s="14">
        <v>154317.59</v>
      </c>
      <c r="D41" s="14">
        <v>137052.97</v>
      </c>
      <c r="E41" s="14">
        <v>164110.67000000004</v>
      </c>
      <c r="F41" s="14">
        <v>168365.61000000002</v>
      </c>
      <c r="G41" s="14">
        <v>169382.75000000003</v>
      </c>
      <c r="H41" s="14">
        <v>142834.72</v>
      </c>
      <c r="I41" s="15">
        <v>158214.82</v>
      </c>
      <c r="J41" s="15">
        <v>160286.82</v>
      </c>
      <c r="K41" s="14">
        <v>105323.08999999997</v>
      </c>
      <c r="L41" s="14">
        <v>101856.56</v>
      </c>
      <c r="M41" s="14">
        <v>109084.97999999998</v>
      </c>
      <c r="N41" s="14">
        <v>57214.720000000008</v>
      </c>
      <c r="O41" s="14">
        <v>0</v>
      </c>
    </row>
    <row r="42" spans="1:15" x14ac:dyDescent="0.2">
      <c r="A42" s="12" t="s">
        <v>23</v>
      </c>
      <c r="B42" s="12" t="s">
        <v>24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>
        <v>0</v>
      </c>
      <c r="J42" s="15">
        <v>0</v>
      </c>
      <c r="K42" s="14">
        <v>164245.77000000002</v>
      </c>
      <c r="L42" s="14">
        <v>137355.15</v>
      </c>
      <c r="M42" s="14">
        <v>139613.00999999998</v>
      </c>
      <c r="N42" s="14">
        <v>63421.65</v>
      </c>
      <c r="O42" s="14">
        <v>0</v>
      </c>
    </row>
    <row r="43" spans="1:15" x14ac:dyDescent="0.2">
      <c r="A43" s="12" t="s">
        <v>25</v>
      </c>
      <c r="B43" s="12" t="s">
        <v>26</v>
      </c>
      <c r="C43" s="14">
        <v>26382.03</v>
      </c>
      <c r="D43" s="14">
        <v>910.03</v>
      </c>
      <c r="E43" s="14">
        <v>3385.6699999999996</v>
      </c>
      <c r="F43" s="14">
        <v>12764.23</v>
      </c>
      <c r="G43" s="14">
        <v>7227.67</v>
      </c>
      <c r="H43" s="14">
        <v>6368.4500000000007</v>
      </c>
      <c r="I43" s="15">
        <v>19312.930000000004</v>
      </c>
      <c r="J43" s="15">
        <v>8214.7800000000007</v>
      </c>
      <c r="K43" s="14">
        <v>19007.97</v>
      </c>
      <c r="L43" s="14">
        <v>22658.21</v>
      </c>
      <c r="M43" s="14">
        <v>23145.15</v>
      </c>
      <c r="N43" s="14">
        <v>17794.59</v>
      </c>
      <c r="O43" s="14">
        <v>4983.32</v>
      </c>
    </row>
    <row r="44" spans="1:15" x14ac:dyDescent="0.2">
      <c r="A44" s="12" t="s">
        <v>48</v>
      </c>
      <c r="B44" s="12" t="s">
        <v>49</v>
      </c>
      <c r="C44" s="14">
        <v>703.53000000000009</v>
      </c>
      <c r="D44" s="14">
        <v>693.74</v>
      </c>
      <c r="E44" s="14">
        <v>647.87</v>
      </c>
      <c r="F44" s="14">
        <v>1106.8900000000001</v>
      </c>
      <c r="G44" s="14">
        <v>924.98</v>
      </c>
      <c r="H44" s="14">
        <v>815.09</v>
      </c>
      <c r="I44" s="15">
        <v>781.13</v>
      </c>
      <c r="J44" s="15">
        <v>697.48</v>
      </c>
      <c r="K44" s="14">
        <v>659.16</v>
      </c>
      <c r="L44" s="14">
        <v>667.43</v>
      </c>
      <c r="M44" s="14">
        <v>681.12</v>
      </c>
      <c r="N44" s="14">
        <v>630.15</v>
      </c>
      <c r="O44" s="14">
        <v>634.80999999999995</v>
      </c>
    </row>
    <row r="45" spans="1:15" x14ac:dyDescent="0.2">
      <c r="A45" s="12" t="s">
        <v>50</v>
      </c>
      <c r="B45" s="12" t="s">
        <v>51</v>
      </c>
      <c r="C45" s="14">
        <v>973.12999999999977</v>
      </c>
      <c r="D45" s="14">
        <v>243.61</v>
      </c>
      <c r="E45" s="14">
        <v>-990.61000000000013</v>
      </c>
      <c r="F45" s="14">
        <v>1258.8900000000001</v>
      </c>
      <c r="G45" s="14">
        <v>0</v>
      </c>
      <c r="H45" s="14">
        <v>-26.400000000000002</v>
      </c>
      <c r="I45" s="15">
        <v>-0.1</v>
      </c>
      <c r="J45" s="15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x14ac:dyDescent="0.2">
      <c r="A46" s="12" t="s">
        <v>27</v>
      </c>
      <c r="B46" s="12" t="s">
        <v>28</v>
      </c>
      <c r="C46" s="14">
        <v>81228.7</v>
      </c>
      <c r="D46" s="14">
        <v>80056.63</v>
      </c>
      <c r="E46" s="14">
        <v>105194.37000000001</v>
      </c>
      <c r="F46" s="14">
        <v>124851.56</v>
      </c>
      <c r="G46" s="14">
        <v>112406.52</v>
      </c>
      <c r="H46" s="14">
        <v>82429.440000000002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4">
        <v>0</v>
      </c>
      <c r="O46" s="14">
        <v>0</v>
      </c>
    </row>
    <row r="47" spans="1:15" x14ac:dyDescent="0.2">
      <c r="A47" s="12" t="s">
        <v>29</v>
      </c>
      <c r="B47" s="12" t="s">
        <v>30</v>
      </c>
      <c r="C47" s="14">
        <v>2220</v>
      </c>
      <c r="D47" s="14">
        <v>6405.1100000000006</v>
      </c>
      <c r="E47" s="14">
        <v>2682.44</v>
      </c>
      <c r="F47" s="14">
        <v>1385.68</v>
      </c>
      <c r="G47" s="14">
        <v>2449.7700000000004</v>
      </c>
      <c r="H47" s="14">
        <v>2272.16</v>
      </c>
      <c r="I47" s="15">
        <v>2704.92</v>
      </c>
      <c r="J47" s="15">
        <v>11848.06</v>
      </c>
      <c r="K47" s="14">
        <v>1922.16</v>
      </c>
      <c r="L47" s="14">
        <v>1581.73</v>
      </c>
      <c r="M47" s="14">
        <v>4653.2700000000004</v>
      </c>
      <c r="N47" s="14">
        <v>3781.0600000000004</v>
      </c>
      <c r="O47" s="14">
        <v>4337.95</v>
      </c>
    </row>
    <row r="48" spans="1:15" x14ac:dyDescent="0.2">
      <c r="A48" s="12" t="s">
        <v>31</v>
      </c>
      <c r="B48" s="12" t="s">
        <v>32</v>
      </c>
      <c r="C48" s="14">
        <v>11538.380000000001</v>
      </c>
      <c r="D48" s="14">
        <v>12125.880000000001</v>
      </c>
      <c r="E48" s="14">
        <v>12583.300000000001</v>
      </c>
      <c r="F48" s="14">
        <v>5525.02</v>
      </c>
      <c r="G48" s="14">
        <v>8717.89</v>
      </c>
      <c r="H48" s="14">
        <v>2200.3200000000002</v>
      </c>
      <c r="I48" s="15">
        <v>10684.01</v>
      </c>
      <c r="J48" s="15">
        <v>9542.0499999999993</v>
      </c>
      <c r="K48" s="15">
        <v>0</v>
      </c>
      <c r="L48" s="15">
        <v>0</v>
      </c>
      <c r="M48" s="15">
        <v>0</v>
      </c>
      <c r="N48" s="14">
        <v>0</v>
      </c>
      <c r="O48" s="14">
        <v>0</v>
      </c>
    </row>
    <row r="49" spans="1:23" x14ac:dyDescent="0.2">
      <c r="A49" s="12" t="s">
        <v>33</v>
      </c>
      <c r="B49" s="12" t="s">
        <v>34</v>
      </c>
      <c r="C49" s="14">
        <v>32316.769999999997</v>
      </c>
      <c r="D49" s="14">
        <v>25404.890000000003</v>
      </c>
      <c r="E49" s="14">
        <v>24534.570000000003</v>
      </c>
      <c r="F49" s="14">
        <v>24750.669999999995</v>
      </c>
      <c r="G49" s="14">
        <v>25756.149999999998</v>
      </c>
      <c r="H49" s="14">
        <v>26584.560000000001</v>
      </c>
      <c r="I49" s="15">
        <v>28200.699999999997</v>
      </c>
      <c r="J49" s="15">
        <v>22723.62</v>
      </c>
      <c r="K49" s="14">
        <v>34394.199999999997</v>
      </c>
      <c r="L49" s="14">
        <v>0</v>
      </c>
      <c r="M49" s="14">
        <v>0</v>
      </c>
      <c r="N49" s="14">
        <v>0</v>
      </c>
      <c r="O49" s="14">
        <v>0</v>
      </c>
    </row>
    <row r="50" spans="1:23" x14ac:dyDescent="0.2">
      <c r="A50" s="12" t="s">
        <v>35</v>
      </c>
      <c r="B50" s="12" t="s">
        <v>36</v>
      </c>
      <c r="C50" s="14">
        <v>4032.78</v>
      </c>
      <c r="D50" s="14">
        <v>2203.2199999999998</v>
      </c>
      <c r="E50" s="14">
        <v>1318.67</v>
      </c>
      <c r="F50" s="14">
        <v>1052.45</v>
      </c>
      <c r="G50" s="14">
        <v>1630.01</v>
      </c>
      <c r="H50" s="14">
        <v>1523.45</v>
      </c>
      <c r="I50" s="15">
        <v>11551.850000000002</v>
      </c>
      <c r="J50" s="15">
        <v>5889.54</v>
      </c>
      <c r="K50" s="14">
        <v>3868.87</v>
      </c>
      <c r="L50" s="14">
        <v>3731.39</v>
      </c>
      <c r="M50" s="14">
        <v>18749.810000000005</v>
      </c>
      <c r="N50" s="14">
        <v>33713.839999999997</v>
      </c>
      <c r="O50" s="14">
        <v>23270.54</v>
      </c>
    </row>
    <row r="51" spans="1:23" x14ac:dyDescent="0.2">
      <c r="A51" s="12" t="s">
        <v>37</v>
      </c>
      <c r="B51" s="12" t="s">
        <v>38</v>
      </c>
      <c r="C51" s="14">
        <v>5121.8</v>
      </c>
      <c r="D51" s="14">
        <v>944.20999999999992</v>
      </c>
      <c r="E51" s="14">
        <v>1577.7600000000002</v>
      </c>
      <c r="F51" s="14">
        <v>1740.57</v>
      </c>
      <c r="G51" s="14">
        <v>3804.13</v>
      </c>
      <c r="H51" s="14">
        <v>4824.59</v>
      </c>
      <c r="I51" s="15">
        <v>14516.470000000001</v>
      </c>
      <c r="J51" s="15">
        <v>19089.599999999999</v>
      </c>
      <c r="K51" s="14">
        <v>31642.070000000003</v>
      </c>
      <c r="L51" s="14">
        <v>22170.14</v>
      </c>
      <c r="M51" s="14">
        <v>22029.289999999994</v>
      </c>
      <c r="N51" s="14">
        <v>61702.28</v>
      </c>
      <c r="O51" s="14">
        <v>0</v>
      </c>
    </row>
    <row r="52" spans="1:23" ht="13.5" thickBot="1" x14ac:dyDescent="0.25">
      <c r="A52" s="12"/>
      <c r="B52" s="17" t="s">
        <v>52</v>
      </c>
      <c r="C52" s="18">
        <f>SUM(C37:C51)</f>
        <v>487961.04000000015</v>
      </c>
      <c r="D52" s="18">
        <f t="shared" ref="D52:J52" si="13">SUM(D37:D51)</f>
        <v>423694.06</v>
      </c>
      <c r="E52" s="18">
        <f t="shared" si="13"/>
        <v>499436.60000000003</v>
      </c>
      <c r="F52" s="18">
        <f t="shared" si="13"/>
        <v>446742.26000000007</v>
      </c>
      <c r="G52" s="18">
        <f t="shared" si="13"/>
        <v>427761.31000000011</v>
      </c>
      <c r="H52" s="18">
        <f t="shared" si="13"/>
        <v>425021.48000000004</v>
      </c>
      <c r="I52" s="19">
        <f t="shared" si="13"/>
        <v>355521.81000000006</v>
      </c>
      <c r="J52" s="19">
        <f t="shared" si="13"/>
        <v>318274.73</v>
      </c>
      <c r="K52" s="19">
        <f>SUM(K37:K51)</f>
        <v>565671.71999999986</v>
      </c>
      <c r="L52" s="19">
        <f t="shared" ref="L52:M52" si="14">SUM(L37:L51)</f>
        <v>371279.99</v>
      </c>
      <c r="M52" s="19">
        <f t="shared" si="14"/>
        <v>428777.52</v>
      </c>
      <c r="N52" s="19">
        <f t="shared" ref="N52:O52" si="15">SUM(N37:N51)</f>
        <v>312397.48</v>
      </c>
      <c r="O52" s="19">
        <f t="shared" si="15"/>
        <v>85241.01</v>
      </c>
    </row>
    <row r="53" spans="1:23" ht="13.5" thickTop="1" x14ac:dyDescent="0.2">
      <c r="A53" s="12"/>
      <c r="B53" s="12" t="s">
        <v>40</v>
      </c>
      <c r="C53" s="14"/>
      <c r="D53" s="15">
        <f>D52-C52</f>
        <v>-64266.980000000156</v>
      </c>
      <c r="E53" s="15">
        <f t="shared" ref="E53:K53" si="16">E52-D52</f>
        <v>75742.540000000037</v>
      </c>
      <c r="F53" s="15">
        <f t="shared" si="16"/>
        <v>-52694.339999999967</v>
      </c>
      <c r="G53" s="15">
        <f t="shared" si="16"/>
        <v>-18980.949999999953</v>
      </c>
      <c r="H53" s="15">
        <f t="shared" si="16"/>
        <v>-2739.8300000000745</v>
      </c>
      <c r="I53" s="15">
        <f t="shared" si="16"/>
        <v>-69499.669999999984</v>
      </c>
      <c r="J53" s="15">
        <f t="shared" si="16"/>
        <v>-37247.080000000075</v>
      </c>
      <c r="K53" s="15">
        <f t="shared" si="16"/>
        <v>247396.98999999987</v>
      </c>
      <c r="L53" s="15">
        <f>L52-K52</f>
        <v>-194391.72999999986</v>
      </c>
      <c r="M53" s="15">
        <f>M52-L52</f>
        <v>57497.530000000028</v>
      </c>
      <c r="N53" s="15">
        <f>N52-M52</f>
        <v>-116380.04000000004</v>
      </c>
      <c r="O53" s="15">
        <f>O52-N52</f>
        <v>-227156.46999999997</v>
      </c>
    </row>
    <row r="54" spans="1:23" x14ac:dyDescent="0.2">
      <c r="B54" s="12" t="s">
        <v>41</v>
      </c>
      <c r="C54" s="14"/>
      <c r="D54" s="20">
        <f>D53/C52</f>
        <v>-0.13170514596821117</v>
      </c>
      <c r="E54" s="20">
        <f t="shared" ref="E54:O54" si="17">E53/D52</f>
        <v>0.17876705658795414</v>
      </c>
      <c r="F54" s="20">
        <f t="shared" si="17"/>
        <v>-0.10550756592528454</v>
      </c>
      <c r="G54" s="20">
        <f t="shared" si="17"/>
        <v>-4.2487473649795188E-2</v>
      </c>
      <c r="H54" s="20">
        <f t="shared" si="17"/>
        <v>-6.4050439718357742E-3</v>
      </c>
      <c r="I54" s="20">
        <f t="shared" si="17"/>
        <v>-0.16352037078220136</v>
      </c>
      <c r="J54" s="20">
        <f t="shared" si="17"/>
        <v>-0.10476735590426947</v>
      </c>
      <c r="K54" s="20">
        <f t="shared" si="17"/>
        <v>0.77730641700646452</v>
      </c>
      <c r="L54" s="20">
        <f t="shared" si="17"/>
        <v>-0.34364760182814147</v>
      </c>
      <c r="M54" s="20">
        <f t="shared" si="17"/>
        <v>0.15486299167375012</v>
      </c>
      <c r="N54" s="20">
        <f t="shared" si="17"/>
        <v>-0.27142290482019682</v>
      </c>
      <c r="O54" s="20">
        <f t="shared" si="17"/>
        <v>-0.72713925221163755</v>
      </c>
    </row>
    <row r="55" spans="1:23" x14ac:dyDescent="0.2">
      <c r="B55" s="12"/>
      <c r="C55" s="14"/>
      <c r="D55" s="20"/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1"/>
    </row>
    <row r="56" spans="1:23" ht="13.5" thickBot="1" x14ac:dyDescent="0.25">
      <c r="A56" s="12"/>
      <c r="B56" s="44" t="s">
        <v>53</v>
      </c>
      <c r="C56" s="43">
        <f>C34+C52</f>
        <v>2534063.41</v>
      </c>
      <c r="D56" s="43">
        <f t="shared" ref="D56:L56" si="18">D34+D52</f>
        <v>2671952.1100000003</v>
      </c>
      <c r="E56" s="43">
        <f t="shared" si="18"/>
        <v>2664904.3000000003</v>
      </c>
      <c r="F56" s="43">
        <f t="shared" si="18"/>
        <v>2724853.2000000007</v>
      </c>
      <c r="G56" s="43">
        <f t="shared" si="18"/>
        <v>2813210.5</v>
      </c>
      <c r="H56" s="43">
        <f t="shared" si="18"/>
        <v>2943053.1500000004</v>
      </c>
      <c r="I56" s="43">
        <f t="shared" si="18"/>
        <v>2843297.82</v>
      </c>
      <c r="J56" s="43">
        <f t="shared" si="18"/>
        <v>2852160.69</v>
      </c>
      <c r="K56" s="43">
        <f t="shared" si="18"/>
        <v>3069591.86</v>
      </c>
      <c r="L56" s="43">
        <f t="shared" si="18"/>
        <v>2917186.04</v>
      </c>
      <c r="M56" s="43">
        <f t="shared" ref="M56:N56" si="19">M34+M52</f>
        <v>3043693.71</v>
      </c>
      <c r="N56" s="43">
        <f t="shared" si="19"/>
        <v>2946747.73</v>
      </c>
      <c r="O56" s="43">
        <f t="shared" ref="O56" si="20">O34+O52</f>
        <v>1694856.7</v>
      </c>
    </row>
    <row r="57" spans="1:23" s="3" customFormat="1" ht="13.5" thickTop="1" x14ac:dyDescent="0.2">
      <c r="A57" s="1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23" x14ac:dyDescent="0.2">
      <c r="A58" s="48">
        <v>-1</v>
      </c>
      <c r="B58" s="2" t="s">
        <v>176</v>
      </c>
      <c r="C58" s="14"/>
      <c r="D58" s="14"/>
      <c r="E58" s="14"/>
      <c r="F58" s="14"/>
      <c r="G58" s="14"/>
      <c r="H58" s="14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3"/>
      <c r="U58" s="3"/>
      <c r="V58" s="3"/>
      <c r="W58" s="3"/>
    </row>
    <row r="59" spans="1:23" x14ac:dyDescent="0.2">
      <c r="A59" s="48">
        <v>-2</v>
      </c>
      <c r="B59" s="12" t="s">
        <v>177</v>
      </c>
      <c r="C59" s="14"/>
      <c r="D59" s="20"/>
      <c r="E59" s="20"/>
      <c r="F59" s="20"/>
      <c r="G59" s="20"/>
      <c r="H59" s="20"/>
      <c r="I59" s="21"/>
      <c r="J59" s="21"/>
      <c r="K59" s="21"/>
      <c r="L59" s="21"/>
      <c r="M59" s="21"/>
    </row>
    <row r="60" spans="1:23" x14ac:dyDescent="0.2">
      <c r="A60" s="48">
        <v>-3</v>
      </c>
      <c r="B60" s="12" t="s">
        <v>189</v>
      </c>
      <c r="C60" s="14"/>
      <c r="D60" s="20"/>
      <c r="E60" s="20"/>
      <c r="F60" s="20"/>
      <c r="G60" s="20"/>
      <c r="H60" s="20"/>
      <c r="I60" s="21"/>
      <c r="J60" s="21"/>
      <c r="K60" s="21"/>
      <c r="L60" s="21"/>
      <c r="M60" s="21"/>
    </row>
    <row r="61" spans="1:23" x14ac:dyDescent="0.2">
      <c r="A61" s="48">
        <v>-4</v>
      </c>
      <c r="B61" s="12" t="s">
        <v>190</v>
      </c>
      <c r="C61" s="14"/>
      <c r="D61" s="20"/>
      <c r="E61" s="20"/>
      <c r="F61" s="20"/>
      <c r="G61" s="20"/>
      <c r="H61" s="20"/>
      <c r="I61" s="21"/>
      <c r="J61" s="21"/>
      <c r="K61" s="21"/>
      <c r="L61" s="21"/>
      <c r="M61" s="21"/>
    </row>
    <row r="62" spans="1:23" x14ac:dyDescent="0.2">
      <c r="A62" s="48">
        <v>-5</v>
      </c>
      <c r="B62" s="12" t="s">
        <v>175</v>
      </c>
      <c r="C62" s="14"/>
      <c r="D62" s="20"/>
      <c r="E62" s="20"/>
      <c r="F62" s="20"/>
      <c r="G62" s="20"/>
      <c r="H62" s="20"/>
      <c r="I62" s="21"/>
      <c r="J62" s="21"/>
      <c r="K62" s="21"/>
      <c r="L62" s="21"/>
      <c r="M62" s="21"/>
    </row>
    <row r="63" spans="1:23" x14ac:dyDescent="0.2">
      <c r="A63" s="48"/>
      <c r="B63" s="12"/>
      <c r="C63" s="14"/>
      <c r="D63" s="20"/>
      <c r="E63" s="20"/>
      <c r="F63" s="20"/>
      <c r="G63" s="20"/>
      <c r="H63" s="20"/>
      <c r="I63" s="21"/>
      <c r="J63" s="21"/>
      <c r="K63" s="21"/>
      <c r="L63" s="21"/>
      <c r="M63" s="21"/>
    </row>
    <row r="64" spans="1:23" x14ac:dyDescent="0.2">
      <c r="A64" s="2" t="s">
        <v>181</v>
      </c>
      <c r="B64" s="12"/>
      <c r="C64" s="14"/>
      <c r="D64" s="20"/>
      <c r="E64" s="20"/>
      <c r="F64" s="20"/>
      <c r="G64" s="20"/>
      <c r="H64" s="20"/>
      <c r="I64" s="21"/>
      <c r="J64" s="21"/>
      <c r="K64" s="21"/>
      <c r="L64" s="21"/>
      <c r="M64" s="21"/>
    </row>
  </sheetData>
  <phoneticPr fontId="0" type="noConversion"/>
  <printOptions horizontalCentered="1" gridLines="1"/>
  <pageMargins left="0" right="0" top="0" bottom="0.5" header="0" footer="0"/>
  <pageSetup paperSize="5" scale="75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" sqref="C1:D1048576"/>
    </sheetView>
  </sheetViews>
  <sheetFormatPr defaultColWidth="9.1640625" defaultRowHeight="12.75" outlineLevelCol="1" x14ac:dyDescent="0.2"/>
  <cols>
    <col min="1" max="1" width="10.1640625" style="2" customWidth="1"/>
    <col min="2" max="2" width="42.33203125" style="2" customWidth="1"/>
    <col min="3" max="4" width="13" style="2" hidden="1" customWidth="1" outlineLevel="1"/>
    <col min="5" max="5" width="13" style="2" bestFit="1" customWidth="1" collapsed="1"/>
    <col min="6" max="11" width="13" style="2" bestFit="1" customWidth="1"/>
    <col min="12" max="13" width="13" style="2" customWidth="1"/>
    <col min="14" max="15" width="13" style="14" customWidth="1"/>
    <col min="16" max="16" width="1" style="2" customWidth="1"/>
    <col min="17" max="17" width="14.6640625" style="2" customWidth="1"/>
    <col min="18" max="18" width="12.83203125" style="2" bestFit="1" customWidth="1"/>
    <col min="19" max="19" width="14.6640625" style="2" customWidth="1"/>
    <col min="20" max="20" width="21.83203125" style="2" customWidth="1"/>
    <col min="21" max="21" width="23" style="2" customWidth="1"/>
    <col min="22" max="22" width="1.1640625" style="2" customWidth="1"/>
    <col min="23" max="23" width="14.83203125" style="2" customWidth="1"/>
    <col min="24" max="24" width="20.1640625" style="2" customWidth="1"/>
    <col min="25" max="16384" width="9.1640625" style="2"/>
  </cols>
  <sheetData>
    <row r="1" spans="1:24" x14ac:dyDescent="0.2">
      <c r="A1" s="1" t="s">
        <v>180</v>
      </c>
    </row>
    <row r="2" spans="1:24" x14ac:dyDescent="0.2">
      <c r="A2" s="29" t="s">
        <v>0</v>
      </c>
      <c r="B2" s="30"/>
      <c r="F2" s="3"/>
      <c r="H2" s="3"/>
      <c r="J2" s="45"/>
      <c r="K2" s="3"/>
      <c r="L2" s="3"/>
      <c r="M2" s="3"/>
      <c r="N2" s="15"/>
      <c r="O2" s="15"/>
    </row>
    <row r="3" spans="1:24" x14ac:dyDescent="0.2">
      <c r="A3" s="1" t="s">
        <v>45</v>
      </c>
    </row>
    <row r="4" spans="1:24" x14ac:dyDescent="0.2">
      <c r="A4" s="1"/>
      <c r="I4" s="3"/>
      <c r="J4" s="3"/>
      <c r="K4" s="3"/>
      <c r="L4" s="3"/>
      <c r="M4" s="3"/>
      <c r="N4" s="15"/>
      <c r="O4" s="15"/>
      <c r="Q4" s="3"/>
      <c r="R4" s="3"/>
      <c r="S4" s="3"/>
      <c r="T4" s="3"/>
      <c r="U4" s="3"/>
      <c r="V4" s="3"/>
      <c r="W4" s="3"/>
      <c r="X4" s="3"/>
    </row>
    <row r="5" spans="1:24" ht="51" x14ac:dyDescent="0.2">
      <c r="B5" s="1"/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2" t="s">
        <v>163</v>
      </c>
      <c r="O5" s="52" t="s">
        <v>187</v>
      </c>
      <c r="P5" s="22"/>
      <c r="Q5" s="5" t="s">
        <v>187</v>
      </c>
      <c r="R5" s="5" t="s">
        <v>187</v>
      </c>
      <c r="S5" s="5" t="s">
        <v>187</v>
      </c>
      <c r="T5" s="6" t="s">
        <v>191</v>
      </c>
      <c r="U5" s="6" t="s">
        <v>191</v>
      </c>
      <c r="V5" s="22"/>
      <c r="W5" s="6" t="s">
        <v>188</v>
      </c>
      <c r="X5" s="7" t="s">
        <v>178</v>
      </c>
    </row>
    <row r="6" spans="1:24" ht="26.45" customHeight="1" x14ac:dyDescent="0.2">
      <c r="B6" s="1"/>
      <c r="C6" s="8" t="s">
        <v>13</v>
      </c>
      <c r="D6" s="9" t="s">
        <v>13</v>
      </c>
      <c r="E6" s="9" t="s">
        <v>13</v>
      </c>
      <c r="F6" s="9" t="s">
        <v>13</v>
      </c>
      <c r="G6" s="9" t="s">
        <v>13</v>
      </c>
      <c r="H6" s="9" t="s">
        <v>13</v>
      </c>
      <c r="I6" s="9" t="s">
        <v>13</v>
      </c>
      <c r="J6" s="9" t="s">
        <v>13</v>
      </c>
      <c r="K6" s="9" t="s">
        <v>13</v>
      </c>
      <c r="L6" s="9" t="s">
        <v>13</v>
      </c>
      <c r="M6" s="9" t="s">
        <v>13</v>
      </c>
      <c r="N6" s="53" t="s">
        <v>13</v>
      </c>
      <c r="O6" s="53" t="s">
        <v>13</v>
      </c>
      <c r="P6" s="23"/>
      <c r="Q6" s="32" t="s">
        <v>54</v>
      </c>
      <c r="R6" s="32" t="s">
        <v>55</v>
      </c>
      <c r="S6" s="32" t="s">
        <v>56</v>
      </c>
      <c r="T6" s="9" t="s">
        <v>57</v>
      </c>
      <c r="U6" s="32" t="s">
        <v>58</v>
      </c>
      <c r="V6" s="23"/>
      <c r="W6" s="38" t="s">
        <v>54</v>
      </c>
      <c r="X6" s="33" t="s">
        <v>179</v>
      </c>
    </row>
    <row r="7" spans="1:24" x14ac:dyDescent="0.2"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51"/>
      <c r="O7" s="51"/>
      <c r="P7" s="24"/>
      <c r="Q7" s="11"/>
      <c r="R7" s="11"/>
      <c r="S7" s="11"/>
      <c r="T7" s="11"/>
      <c r="U7" s="11"/>
      <c r="V7" s="24"/>
      <c r="W7" s="11"/>
      <c r="X7" s="11"/>
    </row>
    <row r="8" spans="1:24" x14ac:dyDescent="0.2">
      <c r="B8" s="1" t="s">
        <v>0</v>
      </c>
      <c r="C8" s="12"/>
      <c r="D8" s="12"/>
      <c r="E8" s="12"/>
      <c r="F8" s="12"/>
      <c r="G8" s="12"/>
      <c r="H8" s="12"/>
      <c r="I8" s="13"/>
      <c r="J8" s="13"/>
      <c r="K8" s="13"/>
      <c r="L8" s="13"/>
      <c r="M8" s="13"/>
      <c r="N8" s="15"/>
      <c r="O8" s="15"/>
      <c r="P8" s="25"/>
      <c r="Q8" s="3"/>
      <c r="R8" s="3"/>
      <c r="S8" s="3"/>
      <c r="T8" s="3"/>
      <c r="U8" s="3"/>
      <c r="V8" s="25"/>
      <c r="W8" s="3"/>
      <c r="X8" s="3"/>
    </row>
    <row r="9" spans="1:24" x14ac:dyDescent="0.2">
      <c r="A9" s="12" t="s">
        <v>15</v>
      </c>
      <c r="B9" s="12" t="s">
        <v>16</v>
      </c>
      <c r="C9" s="14">
        <v>84855.070000000022</v>
      </c>
      <c r="D9" s="14">
        <v>94401.82</v>
      </c>
      <c r="E9" s="14">
        <v>136852.51</v>
      </c>
      <c r="F9" s="14">
        <v>69313.72</v>
      </c>
      <c r="G9" s="14">
        <v>45668.17</v>
      </c>
      <c r="H9" s="14">
        <v>41000.79</v>
      </c>
      <c r="I9" s="15">
        <v>50127.71</v>
      </c>
      <c r="J9" s="15">
        <v>34568.17</v>
      </c>
      <c r="K9" s="15">
        <v>67988.780000000013</v>
      </c>
      <c r="L9" s="15">
        <v>67694.899999999994</v>
      </c>
      <c r="M9" s="15">
        <v>81943.839999999997</v>
      </c>
      <c r="N9" s="14">
        <v>35935.29</v>
      </c>
      <c r="O9" s="14">
        <v>30032.36</v>
      </c>
      <c r="P9" s="26"/>
      <c r="Q9" s="15">
        <v>48223</v>
      </c>
      <c r="R9" s="15">
        <v>0</v>
      </c>
      <c r="S9" s="15">
        <f>Q9+R9</f>
        <v>48223</v>
      </c>
      <c r="T9" s="15">
        <f>S9-O9</f>
        <v>18190.64</v>
      </c>
      <c r="U9" s="49">
        <f>O9/S9</f>
        <v>0.62278083072392842</v>
      </c>
      <c r="V9" s="26"/>
      <c r="W9" s="60">
        <v>50000</v>
      </c>
      <c r="X9" s="16">
        <f>W9-Q9</f>
        <v>1777</v>
      </c>
    </row>
    <row r="10" spans="1:24" x14ac:dyDescent="0.2">
      <c r="A10" s="12" t="s">
        <v>17</v>
      </c>
      <c r="B10" s="12" t="s">
        <v>18</v>
      </c>
      <c r="C10" s="14">
        <v>80220.409999999989</v>
      </c>
      <c r="D10" s="14">
        <v>59140.969999999994</v>
      </c>
      <c r="E10" s="14">
        <v>45142.180000000008</v>
      </c>
      <c r="F10" s="14">
        <v>31871.020000000004</v>
      </c>
      <c r="G10" s="14">
        <v>48635.130000000005</v>
      </c>
      <c r="H10" s="14">
        <v>43875.1</v>
      </c>
      <c r="I10" s="15">
        <v>21693.09</v>
      </c>
      <c r="J10" s="15">
        <v>12423.67</v>
      </c>
      <c r="K10" s="15">
        <v>13244.630000000001</v>
      </c>
      <c r="L10" s="15">
        <v>12818.2</v>
      </c>
      <c r="M10" s="15">
        <v>15635.44</v>
      </c>
      <c r="N10" s="14">
        <v>14645.16</v>
      </c>
      <c r="O10" s="14">
        <v>20538.37</v>
      </c>
      <c r="P10" s="26"/>
      <c r="Q10" s="15">
        <v>17753</v>
      </c>
      <c r="R10" s="15">
        <v>1700</v>
      </c>
      <c r="S10" s="15">
        <f t="shared" ref="S10:S23" si="0">Q10+R10</f>
        <v>19453</v>
      </c>
      <c r="T10" s="15">
        <f t="shared" ref="T10:T23" si="1">S10-O10</f>
        <v>-1085.369999999999</v>
      </c>
      <c r="U10" s="49">
        <f t="shared" ref="U10:U23" si="2">O10/S10</f>
        <v>1.0557944790006681</v>
      </c>
      <c r="V10" s="26"/>
      <c r="W10" s="60">
        <v>25000</v>
      </c>
      <c r="X10" s="16">
        <f t="shared" ref="X10:X23" si="3">W10-Q10</f>
        <v>7247</v>
      </c>
    </row>
    <row r="11" spans="1:24" x14ac:dyDescent="0.2">
      <c r="A11" s="12" t="s">
        <v>46</v>
      </c>
      <c r="B11" s="12" t="s">
        <v>47</v>
      </c>
      <c r="C11" s="14">
        <v>3379.53</v>
      </c>
      <c r="D11" s="14">
        <v>3416.23</v>
      </c>
      <c r="E11" s="14">
        <v>1027.53</v>
      </c>
      <c r="F11" s="14">
        <v>2126.9700000000003</v>
      </c>
      <c r="G11" s="14">
        <v>256.77</v>
      </c>
      <c r="H11" s="14">
        <v>69649.710000000006</v>
      </c>
      <c r="I11" s="15">
        <v>35728.75</v>
      </c>
      <c r="J11" s="15">
        <v>31975.11</v>
      </c>
      <c r="K11" s="15">
        <v>121704.54000000001</v>
      </c>
      <c r="L11" s="15">
        <v>0</v>
      </c>
      <c r="M11" s="15">
        <v>0</v>
      </c>
      <c r="N11" s="15">
        <v>0</v>
      </c>
      <c r="O11" s="15">
        <v>0</v>
      </c>
      <c r="P11" s="26"/>
      <c r="Q11" s="15">
        <v>0</v>
      </c>
      <c r="R11" s="15">
        <v>0</v>
      </c>
      <c r="S11" s="15">
        <f t="shared" si="0"/>
        <v>0</v>
      </c>
      <c r="T11" s="15">
        <f t="shared" si="1"/>
        <v>0</v>
      </c>
      <c r="U11" s="49" t="e">
        <f t="shared" si="2"/>
        <v>#DIV/0!</v>
      </c>
      <c r="V11" s="26"/>
      <c r="W11" s="60">
        <v>0</v>
      </c>
      <c r="X11" s="16">
        <f t="shared" si="3"/>
        <v>0</v>
      </c>
    </row>
    <row r="12" spans="1:24" x14ac:dyDescent="0.2">
      <c r="A12" s="12" t="s">
        <v>19</v>
      </c>
      <c r="B12" s="12" t="s">
        <v>20</v>
      </c>
      <c r="C12" s="14">
        <v>671.31999999999994</v>
      </c>
      <c r="D12" s="14">
        <v>694.75</v>
      </c>
      <c r="E12" s="14">
        <v>1369.67</v>
      </c>
      <c r="F12" s="14">
        <v>628.98</v>
      </c>
      <c r="G12" s="14">
        <v>901.37</v>
      </c>
      <c r="H12" s="14">
        <v>669.5</v>
      </c>
      <c r="I12" s="15">
        <v>2005.5299999999997</v>
      </c>
      <c r="J12" s="15">
        <v>1015.83</v>
      </c>
      <c r="K12" s="15">
        <v>1670.48</v>
      </c>
      <c r="L12" s="15">
        <v>746.28</v>
      </c>
      <c r="M12" s="15">
        <v>13241.61</v>
      </c>
      <c r="N12" s="14">
        <v>23558.739999999998</v>
      </c>
      <c r="O12" s="14">
        <v>1443.66</v>
      </c>
      <c r="P12" s="26"/>
      <c r="Q12" s="15">
        <v>2000</v>
      </c>
      <c r="R12" s="15">
        <v>0</v>
      </c>
      <c r="S12" s="15">
        <f t="shared" si="0"/>
        <v>2000</v>
      </c>
      <c r="T12" s="15">
        <f t="shared" si="1"/>
        <v>556.33999999999992</v>
      </c>
      <c r="U12" s="49">
        <f t="shared" si="2"/>
        <v>0.72183000000000008</v>
      </c>
      <c r="V12" s="26"/>
      <c r="W12" s="14">
        <v>2000</v>
      </c>
      <c r="X12" s="16">
        <f t="shared" si="3"/>
        <v>0</v>
      </c>
    </row>
    <row r="13" spans="1:24" x14ac:dyDescent="0.2">
      <c r="A13" s="12" t="s">
        <v>21</v>
      </c>
      <c r="B13" s="12" t="s">
        <v>22</v>
      </c>
      <c r="C13" s="14">
        <v>154317.59</v>
      </c>
      <c r="D13" s="14">
        <v>137052.97</v>
      </c>
      <c r="E13" s="14">
        <v>164110.67000000004</v>
      </c>
      <c r="F13" s="14">
        <v>168365.61000000002</v>
      </c>
      <c r="G13" s="14">
        <v>169382.75000000003</v>
      </c>
      <c r="H13" s="14">
        <v>142834.72</v>
      </c>
      <c r="I13" s="15">
        <v>158214.82</v>
      </c>
      <c r="J13" s="15">
        <v>160286.82</v>
      </c>
      <c r="K13" s="15">
        <v>105323.08999999997</v>
      </c>
      <c r="L13" s="15">
        <v>101856.56</v>
      </c>
      <c r="M13" s="15">
        <v>109084.97999999998</v>
      </c>
      <c r="N13" s="14">
        <v>57214.720000000008</v>
      </c>
      <c r="O13" s="14">
        <v>0</v>
      </c>
      <c r="P13" s="26"/>
      <c r="Q13" s="15">
        <v>0</v>
      </c>
      <c r="R13" s="15">
        <v>0</v>
      </c>
      <c r="S13" s="15">
        <f t="shared" si="0"/>
        <v>0</v>
      </c>
      <c r="T13" s="15">
        <f t="shared" si="1"/>
        <v>0</v>
      </c>
      <c r="U13" s="49" t="e">
        <f t="shared" si="2"/>
        <v>#DIV/0!</v>
      </c>
      <c r="V13" s="26"/>
      <c r="W13" s="14">
        <v>0</v>
      </c>
      <c r="X13" s="16">
        <f t="shared" si="3"/>
        <v>0</v>
      </c>
    </row>
    <row r="14" spans="1:24" x14ac:dyDescent="0.2">
      <c r="A14" s="12" t="s">
        <v>23</v>
      </c>
      <c r="B14" s="12" t="s">
        <v>24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5">
        <v>0</v>
      </c>
      <c r="K14" s="15">
        <v>164245.77000000002</v>
      </c>
      <c r="L14" s="15">
        <v>137355.15</v>
      </c>
      <c r="M14" s="15">
        <v>139613.00999999998</v>
      </c>
      <c r="N14" s="14">
        <v>63421.65</v>
      </c>
      <c r="O14" s="14">
        <v>0</v>
      </c>
      <c r="P14" s="26"/>
      <c r="Q14" s="15">
        <v>0</v>
      </c>
      <c r="R14" s="15">
        <v>0</v>
      </c>
      <c r="S14" s="15">
        <f t="shared" si="0"/>
        <v>0</v>
      </c>
      <c r="T14" s="15">
        <f t="shared" si="1"/>
        <v>0</v>
      </c>
      <c r="U14" s="49" t="e">
        <f t="shared" si="2"/>
        <v>#DIV/0!</v>
      </c>
      <c r="V14" s="26"/>
      <c r="W14" s="14">
        <v>0</v>
      </c>
      <c r="X14" s="16">
        <f t="shared" si="3"/>
        <v>0</v>
      </c>
    </row>
    <row r="15" spans="1:24" x14ac:dyDescent="0.2">
      <c r="A15" s="12" t="s">
        <v>25</v>
      </c>
      <c r="B15" s="12" t="s">
        <v>26</v>
      </c>
      <c r="C15" s="14">
        <v>26382.03</v>
      </c>
      <c r="D15" s="14">
        <v>910.03</v>
      </c>
      <c r="E15" s="14">
        <v>3385.6699999999996</v>
      </c>
      <c r="F15" s="14">
        <v>12764.23</v>
      </c>
      <c r="G15" s="14">
        <v>7227.67</v>
      </c>
      <c r="H15" s="14">
        <v>6368.4500000000007</v>
      </c>
      <c r="I15" s="15">
        <v>19312.930000000004</v>
      </c>
      <c r="J15" s="15">
        <v>8214.7800000000007</v>
      </c>
      <c r="K15" s="15">
        <v>19007.97</v>
      </c>
      <c r="L15" s="15">
        <v>22658.21</v>
      </c>
      <c r="M15" s="15">
        <v>23145.15</v>
      </c>
      <c r="N15" s="14">
        <v>17794.59</v>
      </c>
      <c r="O15" s="14">
        <v>4983.32</v>
      </c>
      <c r="P15" s="26"/>
      <c r="Q15" s="15">
        <v>99869</v>
      </c>
      <c r="R15" s="15">
        <v>-3700</v>
      </c>
      <c r="S15" s="15">
        <f t="shared" si="0"/>
        <v>96169</v>
      </c>
      <c r="T15" s="15">
        <f t="shared" si="1"/>
        <v>91185.68</v>
      </c>
      <c r="U15" s="49">
        <f t="shared" si="2"/>
        <v>5.1818361426239225E-2</v>
      </c>
      <c r="V15" s="26"/>
      <c r="W15" s="60">
        <v>64594</v>
      </c>
      <c r="X15" s="16">
        <f t="shared" si="3"/>
        <v>-35275</v>
      </c>
    </row>
    <row r="16" spans="1:24" x14ac:dyDescent="0.2">
      <c r="A16" s="12" t="s">
        <v>48</v>
      </c>
      <c r="B16" s="12" t="s">
        <v>49</v>
      </c>
      <c r="C16" s="14">
        <v>703.53000000000009</v>
      </c>
      <c r="D16" s="14">
        <v>693.74</v>
      </c>
      <c r="E16" s="14">
        <v>647.87</v>
      </c>
      <c r="F16" s="14">
        <v>1106.8900000000001</v>
      </c>
      <c r="G16" s="14">
        <v>924.98</v>
      </c>
      <c r="H16" s="14">
        <v>815.09</v>
      </c>
      <c r="I16" s="15">
        <v>781.13</v>
      </c>
      <c r="J16" s="15">
        <v>697.48</v>
      </c>
      <c r="K16" s="15">
        <v>659.16</v>
      </c>
      <c r="L16" s="15">
        <v>667.43</v>
      </c>
      <c r="M16" s="15">
        <v>681.12</v>
      </c>
      <c r="N16" s="14">
        <v>630.15</v>
      </c>
      <c r="O16" s="14">
        <v>634.80999999999995</v>
      </c>
      <c r="P16" s="26"/>
      <c r="Q16" s="15">
        <v>888</v>
      </c>
      <c r="R16" s="15">
        <v>0</v>
      </c>
      <c r="S16" s="15">
        <f t="shared" si="0"/>
        <v>888</v>
      </c>
      <c r="T16" s="15">
        <f t="shared" si="1"/>
        <v>253.19000000000005</v>
      </c>
      <c r="U16" s="49">
        <f t="shared" si="2"/>
        <v>0.71487612612612605</v>
      </c>
      <c r="V16" s="26"/>
      <c r="W16" s="60">
        <v>700</v>
      </c>
      <c r="X16" s="16">
        <f t="shared" si="3"/>
        <v>-188</v>
      </c>
    </row>
    <row r="17" spans="1:24" x14ac:dyDescent="0.2">
      <c r="A17" s="12" t="s">
        <v>50</v>
      </c>
      <c r="B17" s="12" t="s">
        <v>51</v>
      </c>
      <c r="C17" s="14">
        <v>973.12999999999977</v>
      </c>
      <c r="D17" s="14">
        <v>243.61</v>
      </c>
      <c r="E17" s="14">
        <v>-990.61000000000013</v>
      </c>
      <c r="F17" s="14">
        <v>1258.8900000000001</v>
      </c>
      <c r="G17" s="14">
        <v>0</v>
      </c>
      <c r="H17" s="14">
        <v>-26.400000000000002</v>
      </c>
      <c r="I17" s="15">
        <v>-0.1</v>
      </c>
      <c r="J17" s="15">
        <v>0</v>
      </c>
      <c r="K17" s="15">
        <v>0</v>
      </c>
      <c r="L17" s="15">
        <v>0</v>
      </c>
      <c r="M17" s="15">
        <v>0</v>
      </c>
      <c r="N17" s="14">
        <v>0</v>
      </c>
      <c r="O17" s="14">
        <v>0</v>
      </c>
      <c r="P17" s="26"/>
      <c r="Q17" s="15">
        <v>0</v>
      </c>
      <c r="R17" s="15">
        <v>0</v>
      </c>
      <c r="S17" s="15">
        <f t="shared" si="0"/>
        <v>0</v>
      </c>
      <c r="T17" s="15">
        <f t="shared" si="1"/>
        <v>0</v>
      </c>
      <c r="U17" s="49" t="e">
        <f t="shared" si="2"/>
        <v>#DIV/0!</v>
      </c>
      <c r="V17" s="26"/>
      <c r="W17" s="15">
        <v>0</v>
      </c>
      <c r="X17" s="16">
        <f t="shared" si="3"/>
        <v>0</v>
      </c>
    </row>
    <row r="18" spans="1:24" x14ac:dyDescent="0.2">
      <c r="A18" s="12" t="s">
        <v>27</v>
      </c>
      <c r="B18" s="12" t="s">
        <v>28</v>
      </c>
      <c r="C18" s="14">
        <v>81228.7</v>
      </c>
      <c r="D18" s="14">
        <v>80056.63</v>
      </c>
      <c r="E18" s="14">
        <v>105194.37000000001</v>
      </c>
      <c r="F18" s="14">
        <v>124851.56</v>
      </c>
      <c r="G18" s="14">
        <v>112406.52</v>
      </c>
      <c r="H18" s="14">
        <v>82429.440000000002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/>
      <c r="Q18" s="15">
        <v>0</v>
      </c>
      <c r="R18" s="15">
        <v>0</v>
      </c>
      <c r="S18" s="15">
        <f t="shared" si="0"/>
        <v>0</v>
      </c>
      <c r="T18" s="15">
        <f t="shared" si="1"/>
        <v>0</v>
      </c>
      <c r="U18" s="49" t="e">
        <f t="shared" si="2"/>
        <v>#DIV/0!</v>
      </c>
      <c r="V18" s="26"/>
      <c r="W18" s="15">
        <v>0</v>
      </c>
      <c r="X18" s="16">
        <f t="shared" si="3"/>
        <v>0</v>
      </c>
    </row>
    <row r="19" spans="1:24" x14ac:dyDescent="0.2">
      <c r="A19" s="12" t="s">
        <v>29</v>
      </c>
      <c r="B19" s="12" t="s">
        <v>30</v>
      </c>
      <c r="C19" s="14">
        <v>2220</v>
      </c>
      <c r="D19" s="14">
        <v>6405.1100000000006</v>
      </c>
      <c r="E19" s="14">
        <v>2682.44</v>
      </c>
      <c r="F19" s="14">
        <v>1385.68</v>
      </c>
      <c r="G19" s="14">
        <v>2449.7700000000004</v>
      </c>
      <c r="H19" s="14">
        <v>2272.16</v>
      </c>
      <c r="I19" s="15">
        <v>2704.92</v>
      </c>
      <c r="J19" s="15">
        <v>11848.06</v>
      </c>
      <c r="K19" s="15">
        <v>1922.16</v>
      </c>
      <c r="L19" s="15">
        <v>1581.73</v>
      </c>
      <c r="M19" s="15">
        <v>4653.2700000000004</v>
      </c>
      <c r="N19" s="14">
        <v>3781.0600000000004</v>
      </c>
      <c r="O19" s="14">
        <v>4337.95</v>
      </c>
      <c r="P19" s="26"/>
      <c r="Q19" s="15">
        <v>5061</v>
      </c>
      <c r="R19" s="15">
        <v>0</v>
      </c>
      <c r="S19" s="15">
        <f t="shared" si="0"/>
        <v>5061</v>
      </c>
      <c r="T19" s="15">
        <f t="shared" si="1"/>
        <v>723.05000000000018</v>
      </c>
      <c r="U19" s="49">
        <f t="shared" si="2"/>
        <v>0.85713297767239671</v>
      </c>
      <c r="V19" s="26"/>
      <c r="W19" s="60">
        <v>26000</v>
      </c>
      <c r="X19" s="16">
        <f t="shared" si="3"/>
        <v>20939</v>
      </c>
    </row>
    <row r="20" spans="1:24" x14ac:dyDescent="0.2">
      <c r="A20" s="12" t="s">
        <v>31</v>
      </c>
      <c r="B20" s="12" t="s">
        <v>32</v>
      </c>
      <c r="C20" s="14">
        <v>11538.380000000001</v>
      </c>
      <c r="D20" s="14">
        <v>12125.880000000001</v>
      </c>
      <c r="E20" s="14">
        <v>12583.300000000001</v>
      </c>
      <c r="F20" s="14">
        <v>5525.02</v>
      </c>
      <c r="G20" s="14">
        <v>8717.89</v>
      </c>
      <c r="H20" s="14">
        <v>2200.3200000000002</v>
      </c>
      <c r="I20" s="15">
        <v>10684.01</v>
      </c>
      <c r="J20" s="15">
        <v>9542.0499999999993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6"/>
      <c r="Q20" s="15">
        <v>0</v>
      </c>
      <c r="R20" s="15">
        <v>0</v>
      </c>
      <c r="S20" s="15">
        <f t="shared" si="0"/>
        <v>0</v>
      </c>
      <c r="T20" s="15">
        <f t="shared" si="1"/>
        <v>0</v>
      </c>
      <c r="U20" s="49" t="e">
        <f t="shared" si="2"/>
        <v>#DIV/0!</v>
      </c>
      <c r="V20" s="26"/>
      <c r="W20" s="15">
        <v>0</v>
      </c>
      <c r="X20" s="16">
        <f t="shared" si="3"/>
        <v>0</v>
      </c>
    </row>
    <row r="21" spans="1:24" x14ac:dyDescent="0.2">
      <c r="A21" s="12" t="s">
        <v>33</v>
      </c>
      <c r="B21" s="12" t="s">
        <v>34</v>
      </c>
      <c r="C21" s="14">
        <v>32316.769999999997</v>
      </c>
      <c r="D21" s="14">
        <v>25404.890000000003</v>
      </c>
      <c r="E21" s="14">
        <v>24534.570000000003</v>
      </c>
      <c r="F21" s="14">
        <v>24750.669999999995</v>
      </c>
      <c r="G21" s="14">
        <v>25756.149999999998</v>
      </c>
      <c r="H21" s="14">
        <v>26584.560000000001</v>
      </c>
      <c r="I21" s="15">
        <v>28200.699999999997</v>
      </c>
      <c r="J21" s="15">
        <v>22723.62</v>
      </c>
      <c r="K21" s="15">
        <v>34394.199999999997</v>
      </c>
      <c r="L21" s="15">
        <v>0</v>
      </c>
      <c r="M21" s="15">
        <v>0</v>
      </c>
      <c r="N21" s="15">
        <v>0</v>
      </c>
      <c r="O21" s="15">
        <v>0</v>
      </c>
      <c r="P21" s="26"/>
      <c r="Q21" s="15">
        <v>0</v>
      </c>
      <c r="R21" s="15">
        <v>0</v>
      </c>
      <c r="S21" s="15">
        <f t="shared" si="0"/>
        <v>0</v>
      </c>
      <c r="T21" s="15">
        <f t="shared" si="1"/>
        <v>0</v>
      </c>
      <c r="U21" s="49" t="e">
        <f t="shared" si="2"/>
        <v>#DIV/0!</v>
      </c>
      <c r="V21" s="26"/>
      <c r="W21" s="15">
        <v>0</v>
      </c>
      <c r="X21" s="16">
        <f t="shared" si="3"/>
        <v>0</v>
      </c>
    </row>
    <row r="22" spans="1:24" x14ac:dyDescent="0.2">
      <c r="A22" s="12" t="s">
        <v>35</v>
      </c>
      <c r="B22" s="12" t="s">
        <v>36</v>
      </c>
      <c r="C22" s="14">
        <v>4032.78</v>
      </c>
      <c r="D22" s="14">
        <v>2203.2199999999998</v>
      </c>
      <c r="E22" s="14">
        <v>1318.67</v>
      </c>
      <c r="F22" s="14">
        <v>1052.45</v>
      </c>
      <c r="G22" s="14">
        <v>1630.01</v>
      </c>
      <c r="H22" s="14">
        <v>1523.45</v>
      </c>
      <c r="I22" s="15">
        <v>11551.850000000002</v>
      </c>
      <c r="J22" s="15">
        <v>5889.54</v>
      </c>
      <c r="K22" s="15">
        <v>3868.87</v>
      </c>
      <c r="L22" s="15">
        <v>3731.39</v>
      </c>
      <c r="M22" s="15">
        <v>18749.810000000005</v>
      </c>
      <c r="N22" s="14">
        <v>33713.839999999997</v>
      </c>
      <c r="O22" s="14">
        <v>23270.54</v>
      </c>
      <c r="P22" s="26"/>
      <c r="Q22" s="15">
        <v>21500</v>
      </c>
      <c r="R22" s="15">
        <v>2000</v>
      </c>
      <c r="S22" s="15">
        <f t="shared" si="0"/>
        <v>23500</v>
      </c>
      <c r="T22" s="15">
        <f t="shared" si="1"/>
        <v>229.45999999999913</v>
      </c>
      <c r="U22" s="49">
        <f t="shared" si="2"/>
        <v>0.99023574468085107</v>
      </c>
      <c r="V22" s="26"/>
      <c r="W22" s="60">
        <v>27000</v>
      </c>
      <c r="X22" s="16">
        <f t="shared" si="3"/>
        <v>5500</v>
      </c>
    </row>
    <row r="23" spans="1:24" x14ac:dyDescent="0.2">
      <c r="A23" s="12" t="s">
        <v>37</v>
      </c>
      <c r="B23" s="12" t="s">
        <v>38</v>
      </c>
      <c r="C23" s="14">
        <v>5121.8</v>
      </c>
      <c r="D23" s="14">
        <v>944.20999999999992</v>
      </c>
      <c r="E23" s="14">
        <v>1577.7600000000002</v>
      </c>
      <c r="F23" s="14">
        <v>1740.57</v>
      </c>
      <c r="G23" s="14">
        <v>3804.13</v>
      </c>
      <c r="H23" s="14">
        <v>4824.59</v>
      </c>
      <c r="I23" s="15">
        <v>14516.470000000001</v>
      </c>
      <c r="J23" s="15">
        <v>19089.599999999999</v>
      </c>
      <c r="K23" s="15">
        <v>31642.070000000003</v>
      </c>
      <c r="L23" s="15">
        <v>22170.14</v>
      </c>
      <c r="M23" s="15">
        <v>22029.289999999994</v>
      </c>
      <c r="N23" s="14">
        <v>61702.28</v>
      </c>
      <c r="O23" s="14">
        <v>0</v>
      </c>
      <c r="P23" s="26"/>
      <c r="Q23" s="15">
        <v>0</v>
      </c>
      <c r="R23" s="15">
        <v>0</v>
      </c>
      <c r="S23" s="15">
        <f t="shared" si="0"/>
        <v>0</v>
      </c>
      <c r="T23" s="15">
        <f t="shared" si="1"/>
        <v>0</v>
      </c>
      <c r="U23" s="49" t="e">
        <f t="shared" si="2"/>
        <v>#DIV/0!</v>
      </c>
      <c r="V23" s="26"/>
      <c r="W23" s="15">
        <v>0</v>
      </c>
      <c r="X23" s="16">
        <f t="shared" si="3"/>
        <v>0</v>
      </c>
    </row>
    <row r="24" spans="1:24" ht="13.5" thickBot="1" x14ac:dyDescent="0.25">
      <c r="A24" s="12"/>
      <c r="B24" s="17" t="s">
        <v>59</v>
      </c>
      <c r="C24" s="18">
        <f>SUM(C9:C23)</f>
        <v>487961.04000000015</v>
      </c>
      <c r="D24" s="18">
        <f t="shared" ref="D24:X24" si="4">SUM(D9:D23)</f>
        <v>423694.06</v>
      </c>
      <c r="E24" s="18">
        <f t="shared" si="4"/>
        <v>499436.60000000003</v>
      </c>
      <c r="F24" s="18">
        <f t="shared" si="4"/>
        <v>446742.26000000007</v>
      </c>
      <c r="G24" s="18">
        <f t="shared" si="4"/>
        <v>427761.31000000011</v>
      </c>
      <c r="H24" s="18">
        <f t="shared" si="4"/>
        <v>425021.48000000004</v>
      </c>
      <c r="I24" s="19">
        <f t="shared" ref="I24:J24" si="5">SUM(I9:I23)</f>
        <v>355521.81000000006</v>
      </c>
      <c r="J24" s="19">
        <f t="shared" si="5"/>
        <v>318274.73</v>
      </c>
      <c r="K24" s="19">
        <f t="shared" si="4"/>
        <v>565671.71999999986</v>
      </c>
      <c r="L24" s="19">
        <f t="shared" ref="L24:M24" si="6">SUM(L9:L23)</f>
        <v>371279.99</v>
      </c>
      <c r="M24" s="19">
        <f t="shared" si="6"/>
        <v>428777.52</v>
      </c>
      <c r="N24" s="19">
        <f t="shared" ref="N24:O24" si="7">SUM(N9:N23)</f>
        <v>312397.48</v>
      </c>
      <c r="O24" s="19">
        <f t="shared" si="7"/>
        <v>85241.01</v>
      </c>
      <c r="P24" s="27"/>
      <c r="Q24" s="19">
        <f>SUM(Q9:Q23)</f>
        <v>195294</v>
      </c>
      <c r="R24" s="19">
        <f>SUM(R9:R23)</f>
        <v>0</v>
      </c>
      <c r="S24" s="19">
        <f>SUM(S9:S23)</f>
        <v>195294</v>
      </c>
      <c r="T24" s="19">
        <f>S24-O24</f>
        <v>110052.99</v>
      </c>
      <c r="U24" s="65">
        <f>O24/S24</f>
        <v>0.4364753141417555</v>
      </c>
      <c r="V24" s="27"/>
      <c r="W24" s="19">
        <f t="shared" si="4"/>
        <v>195294</v>
      </c>
      <c r="X24" s="19">
        <f t="shared" si="4"/>
        <v>0</v>
      </c>
    </row>
    <row r="25" spans="1:24" ht="13.5" thickTop="1" x14ac:dyDescent="0.2">
      <c r="A25" s="12"/>
      <c r="B25" s="12" t="s">
        <v>40</v>
      </c>
      <c r="C25" s="14"/>
      <c r="D25" s="15">
        <f>D24-C24</f>
        <v>-64266.980000000156</v>
      </c>
      <c r="E25" s="15">
        <f t="shared" ref="E25:L25" si="8">E24-D24</f>
        <v>75742.540000000037</v>
      </c>
      <c r="F25" s="15">
        <f t="shared" si="8"/>
        <v>-52694.339999999967</v>
      </c>
      <c r="G25" s="15">
        <f t="shared" si="8"/>
        <v>-18980.949999999953</v>
      </c>
      <c r="H25" s="15">
        <f t="shared" si="8"/>
        <v>-2739.8300000000745</v>
      </c>
      <c r="I25" s="15">
        <f t="shared" si="8"/>
        <v>-69499.669999999984</v>
      </c>
      <c r="J25" s="15">
        <f t="shared" si="8"/>
        <v>-37247.080000000075</v>
      </c>
      <c r="K25" s="15">
        <f t="shared" si="8"/>
        <v>247396.98999999987</v>
      </c>
      <c r="L25" s="15">
        <f t="shared" si="8"/>
        <v>-194391.72999999986</v>
      </c>
      <c r="M25" s="15">
        <f>M24-L24</f>
        <v>57497.530000000028</v>
      </c>
      <c r="N25" s="15">
        <f>N24-M24</f>
        <v>-116380.04000000004</v>
      </c>
      <c r="O25" s="15">
        <f>O24-N24</f>
        <v>-227156.46999999997</v>
      </c>
      <c r="P25" s="15"/>
      <c r="Q25" s="15"/>
      <c r="R25" s="15"/>
      <c r="S25" s="15"/>
      <c r="T25" s="15"/>
      <c r="U25" s="3"/>
      <c r="V25" s="3"/>
      <c r="W25" s="3"/>
      <c r="X25" s="3"/>
    </row>
    <row r="26" spans="1:24" x14ac:dyDescent="0.2">
      <c r="B26" s="12" t="s">
        <v>41</v>
      </c>
      <c r="C26" s="14"/>
      <c r="D26" s="20">
        <f>D25/C24</f>
        <v>-0.13170514596821117</v>
      </c>
      <c r="E26" s="20">
        <f t="shared" ref="E26:O26" si="9">E25/D24</f>
        <v>0.17876705658795414</v>
      </c>
      <c r="F26" s="20">
        <f t="shared" si="9"/>
        <v>-0.10550756592528454</v>
      </c>
      <c r="G26" s="20">
        <f t="shared" si="9"/>
        <v>-4.2487473649795188E-2</v>
      </c>
      <c r="H26" s="20">
        <f t="shared" si="9"/>
        <v>-6.4050439718357742E-3</v>
      </c>
      <c r="I26" s="20">
        <f t="shared" si="9"/>
        <v>-0.16352037078220136</v>
      </c>
      <c r="J26" s="20">
        <f t="shared" si="9"/>
        <v>-0.10476735590426947</v>
      </c>
      <c r="K26" s="20">
        <f t="shared" si="9"/>
        <v>0.77730641700646452</v>
      </c>
      <c r="L26" s="20">
        <f t="shared" si="9"/>
        <v>-0.34364760182814147</v>
      </c>
      <c r="M26" s="20">
        <f t="shared" si="9"/>
        <v>0.15486299167375012</v>
      </c>
      <c r="N26" s="20">
        <f t="shared" si="9"/>
        <v>-0.27142290482019682</v>
      </c>
      <c r="O26" s="20">
        <f t="shared" si="9"/>
        <v>-0.72713925221163755</v>
      </c>
      <c r="P26" s="20"/>
      <c r="Q26" s="21"/>
      <c r="R26" s="21"/>
      <c r="S26" s="21"/>
      <c r="T26" s="15"/>
      <c r="U26" s="3"/>
      <c r="V26" s="3"/>
      <c r="W26" s="3"/>
      <c r="X26" s="3"/>
    </row>
    <row r="27" spans="1:24" x14ac:dyDescent="0.2">
      <c r="C27" s="14"/>
      <c r="D27" s="14"/>
      <c r="E27" s="14"/>
      <c r="F27" s="14"/>
      <c r="G27" s="14"/>
      <c r="H27" s="14"/>
      <c r="I27" s="15"/>
      <c r="J27" s="15"/>
      <c r="K27" s="15"/>
      <c r="L27" s="15"/>
      <c r="M27" s="15"/>
      <c r="N27" s="15"/>
      <c r="O27" s="15"/>
      <c r="P27" s="14"/>
      <c r="Q27" s="15"/>
      <c r="R27" s="15"/>
      <c r="S27" s="15"/>
      <c r="T27" s="15"/>
      <c r="U27" s="3"/>
      <c r="V27" s="3"/>
      <c r="W27" s="3"/>
      <c r="X27" s="3"/>
    </row>
    <row r="28" spans="1:24" x14ac:dyDescent="0.2">
      <c r="A28" s="48">
        <v>-1</v>
      </c>
      <c r="B28" s="2" t="s">
        <v>176</v>
      </c>
      <c r="C28" s="14"/>
      <c r="D28" s="14"/>
      <c r="E28" s="14"/>
      <c r="F28" s="14"/>
      <c r="G28" s="14"/>
      <c r="H28" s="14"/>
      <c r="I28" s="15"/>
      <c r="J28" s="15"/>
      <c r="K28" s="15"/>
      <c r="L28" s="15"/>
      <c r="M28" s="15"/>
      <c r="N28" s="15"/>
      <c r="O28" s="15"/>
      <c r="P28" s="14"/>
      <c r="Q28" s="15"/>
      <c r="R28" s="15"/>
      <c r="S28" s="15"/>
      <c r="T28" s="15"/>
      <c r="U28" s="3"/>
      <c r="V28" s="3"/>
      <c r="W28" s="3"/>
      <c r="X28" s="3"/>
    </row>
    <row r="29" spans="1:24" x14ac:dyDescent="0.2">
      <c r="A29" s="48">
        <v>-2</v>
      </c>
      <c r="B29" s="12" t="s">
        <v>177</v>
      </c>
      <c r="C29" s="14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"/>
      <c r="O29" s="2"/>
    </row>
    <row r="30" spans="1:24" x14ac:dyDescent="0.2">
      <c r="A30" s="48">
        <v>-3</v>
      </c>
      <c r="B30" s="12" t="s">
        <v>189</v>
      </c>
      <c r="C30" s="14"/>
      <c r="D30" s="20"/>
      <c r="E30" s="20"/>
      <c r="F30" s="20"/>
      <c r="G30" s="20"/>
      <c r="H30" s="20"/>
      <c r="I30" s="21"/>
      <c r="J30" s="21"/>
      <c r="K30" s="21"/>
      <c r="L30" s="21"/>
      <c r="M30" s="21"/>
      <c r="N30" s="2"/>
      <c r="O30" s="2"/>
    </row>
    <row r="31" spans="1:24" x14ac:dyDescent="0.2">
      <c r="A31" s="48">
        <v>-4</v>
      </c>
      <c r="B31" s="12" t="s">
        <v>190</v>
      </c>
      <c r="C31" s="14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"/>
      <c r="O31" s="2"/>
    </row>
    <row r="32" spans="1:24" x14ac:dyDescent="0.2">
      <c r="A32" s="48">
        <v>-5</v>
      </c>
      <c r="B32" s="12" t="s">
        <v>175</v>
      </c>
      <c r="C32" s="14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"/>
      <c r="O32" s="2"/>
    </row>
    <row r="34" spans="1:1" x14ac:dyDescent="0.2">
      <c r="A34" s="2" t="s">
        <v>182</v>
      </c>
    </row>
    <row r="35" spans="1:1" x14ac:dyDescent="0.2">
      <c r="A35" s="2" t="s">
        <v>192</v>
      </c>
    </row>
  </sheetData>
  <phoneticPr fontId="0" type="noConversion"/>
  <printOptions horizontalCentered="1" gridLines="1"/>
  <pageMargins left="0" right="0" top="0" bottom="0.5" header="0" footer="0"/>
  <pageSetup paperSize="5" scale="7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63" sqref="E63"/>
    </sheetView>
  </sheetViews>
  <sheetFormatPr defaultColWidth="9.1640625" defaultRowHeight="12.75" x14ac:dyDescent="0.2"/>
  <cols>
    <col min="1" max="1" width="9.33203125" style="14" customWidth="1"/>
    <col min="2" max="2" width="45" style="14" bestFit="1" customWidth="1"/>
    <col min="3" max="3" width="15" style="14" customWidth="1"/>
    <col min="4" max="4" width="15.1640625" style="14" bestFit="1" customWidth="1"/>
    <col min="5" max="5" width="13.83203125" style="14" bestFit="1" customWidth="1"/>
    <col min="6" max="6" width="15.1640625" style="14" bestFit="1" customWidth="1"/>
    <col min="7" max="7" width="11.33203125" style="14" bestFit="1" customWidth="1"/>
    <col min="8" max="8" width="14" style="14" customWidth="1"/>
    <col min="9" max="9" width="13.83203125" style="14" bestFit="1" customWidth="1"/>
    <col min="10" max="10" width="16.6640625" style="14" bestFit="1" customWidth="1"/>
    <col min="11" max="16384" width="9.1640625" style="14"/>
  </cols>
  <sheetData>
    <row r="1" spans="1:10" x14ac:dyDescent="0.2">
      <c r="A1" s="54" t="s">
        <v>183</v>
      </c>
    </row>
    <row r="2" spans="1:10" x14ac:dyDescent="0.2">
      <c r="A2" s="63" t="s">
        <v>0</v>
      </c>
      <c r="B2" s="56"/>
      <c r="F2" s="15"/>
    </row>
    <row r="3" spans="1:10" x14ac:dyDescent="0.2">
      <c r="A3" s="54" t="s">
        <v>60</v>
      </c>
      <c r="F3" s="64"/>
    </row>
    <row r="4" spans="1:10" x14ac:dyDescent="0.2">
      <c r="F4" s="15"/>
    </row>
    <row r="6" spans="1:10" x14ac:dyDescent="0.2">
      <c r="C6" s="61" t="s">
        <v>15</v>
      </c>
      <c r="D6" s="61" t="s">
        <v>17</v>
      </c>
      <c r="E6" s="61" t="s">
        <v>19</v>
      </c>
      <c r="F6" s="61" t="s">
        <v>25</v>
      </c>
      <c r="G6" s="61" t="s">
        <v>48</v>
      </c>
      <c r="H6" s="61" t="s">
        <v>29</v>
      </c>
      <c r="I6" s="61" t="s">
        <v>35</v>
      </c>
    </row>
    <row r="7" spans="1:10" ht="51" x14ac:dyDescent="0.2">
      <c r="C7" s="41" t="s">
        <v>16</v>
      </c>
      <c r="D7" s="41" t="s">
        <v>18</v>
      </c>
      <c r="E7" s="41" t="s">
        <v>20</v>
      </c>
      <c r="F7" s="41" t="s">
        <v>26</v>
      </c>
      <c r="G7" s="41" t="s">
        <v>49</v>
      </c>
      <c r="H7" s="41" t="s">
        <v>30</v>
      </c>
      <c r="I7" s="41" t="s">
        <v>36</v>
      </c>
      <c r="J7" s="41" t="s">
        <v>61</v>
      </c>
    </row>
    <row r="8" spans="1:10" x14ac:dyDescent="0.2">
      <c r="C8" s="58"/>
      <c r="D8" s="58"/>
      <c r="E8" s="58"/>
      <c r="F8" s="58"/>
      <c r="G8" s="58"/>
      <c r="H8" s="58"/>
      <c r="I8" s="58"/>
    </row>
    <row r="9" spans="1:10" ht="13.5" thickBot="1" x14ac:dyDescent="0.25">
      <c r="B9" s="59" t="s">
        <v>56</v>
      </c>
      <c r="C9" s="37">
        <f>'#2-FY10-FY22 Expenditures'!S9</f>
        <v>48223</v>
      </c>
      <c r="D9" s="37">
        <f>'#2-FY10-FY22 Expenditures'!S10</f>
        <v>19453</v>
      </c>
      <c r="E9" s="37">
        <f>'#2-FY10-FY22 Expenditures'!S12</f>
        <v>2000</v>
      </c>
      <c r="F9" s="37">
        <f>'#2-FY10-FY22 Expenditures'!S15</f>
        <v>96169</v>
      </c>
      <c r="G9" s="37">
        <f>'#2-FY10-FY22 Expenditures'!S16</f>
        <v>888</v>
      </c>
      <c r="H9" s="37">
        <f>'#2-FY10-FY22 Expenditures'!S19</f>
        <v>5061</v>
      </c>
      <c r="I9" s="37">
        <f>'#2-FY10-FY22 Expenditures'!S22</f>
        <v>23500</v>
      </c>
      <c r="J9" s="28">
        <f>SUM(C9:I9)</f>
        <v>195294</v>
      </c>
    </row>
    <row r="10" spans="1:10" ht="13.5" thickTop="1" x14ac:dyDescent="0.2">
      <c r="C10" s="58"/>
      <c r="D10" s="58"/>
      <c r="E10" s="58"/>
      <c r="F10" s="41" t="s">
        <v>62</v>
      </c>
      <c r="G10" s="58"/>
      <c r="H10" s="58"/>
      <c r="I10" s="58"/>
    </row>
    <row r="11" spans="1:10" x14ac:dyDescent="0.2">
      <c r="A11" s="12" t="s">
        <v>63</v>
      </c>
      <c r="B11" s="12" t="s">
        <v>64</v>
      </c>
      <c r="E11" s="15">
        <v>978.18000000000006</v>
      </c>
      <c r="H11" s="15">
        <v>1968.3300000000002</v>
      </c>
      <c r="I11" s="15">
        <v>12532.92</v>
      </c>
      <c r="J11" s="14">
        <f>SUM(C11:I11)</f>
        <v>15479.43</v>
      </c>
    </row>
    <row r="12" spans="1:10" x14ac:dyDescent="0.2">
      <c r="A12" s="12" t="s">
        <v>193</v>
      </c>
      <c r="B12" s="12" t="s">
        <v>194</v>
      </c>
      <c r="J12" s="14">
        <f t="shared" ref="J12:J62" si="0">SUM(C12:I12)</f>
        <v>0</v>
      </c>
    </row>
    <row r="13" spans="1:10" x14ac:dyDescent="0.2">
      <c r="A13" s="12" t="s">
        <v>65</v>
      </c>
      <c r="B13" s="12" t="s">
        <v>66</v>
      </c>
      <c r="J13" s="14">
        <f t="shared" si="0"/>
        <v>0</v>
      </c>
    </row>
    <row r="14" spans="1:10" x14ac:dyDescent="0.2">
      <c r="A14" s="12" t="s">
        <v>67</v>
      </c>
      <c r="B14" s="12" t="s">
        <v>68</v>
      </c>
      <c r="C14" s="15">
        <v>5204.9000000000005</v>
      </c>
      <c r="I14" s="15">
        <v>10185</v>
      </c>
      <c r="J14" s="14">
        <f t="shared" si="0"/>
        <v>15389.900000000001</v>
      </c>
    </row>
    <row r="15" spans="1:10" x14ac:dyDescent="0.2">
      <c r="A15" s="12" t="s">
        <v>69</v>
      </c>
      <c r="B15" s="12" t="s">
        <v>70</v>
      </c>
      <c r="C15" s="15">
        <v>23565</v>
      </c>
      <c r="J15" s="14">
        <f t="shared" si="0"/>
        <v>23565</v>
      </c>
    </row>
    <row r="16" spans="1:10" x14ac:dyDescent="0.2">
      <c r="A16" s="12" t="s">
        <v>71</v>
      </c>
      <c r="B16" s="12" t="s">
        <v>72</v>
      </c>
      <c r="C16" s="15">
        <v>219.04</v>
      </c>
      <c r="J16" s="14">
        <f t="shared" si="0"/>
        <v>219.04</v>
      </c>
    </row>
    <row r="17" spans="1:10" x14ac:dyDescent="0.2">
      <c r="A17" s="12" t="s">
        <v>164</v>
      </c>
      <c r="B17" s="12" t="s">
        <v>165</v>
      </c>
      <c r="J17" s="14">
        <f t="shared" si="0"/>
        <v>0</v>
      </c>
    </row>
    <row r="18" spans="1:10" x14ac:dyDescent="0.2">
      <c r="A18" s="12" t="s">
        <v>73</v>
      </c>
      <c r="B18" s="12" t="s">
        <v>74</v>
      </c>
      <c r="J18" s="14">
        <f t="shared" si="0"/>
        <v>0</v>
      </c>
    </row>
    <row r="19" spans="1:10" x14ac:dyDescent="0.2">
      <c r="A19" s="12" t="s">
        <v>75</v>
      </c>
      <c r="B19" s="12" t="s">
        <v>76</v>
      </c>
      <c r="J19" s="14">
        <f t="shared" si="0"/>
        <v>0</v>
      </c>
    </row>
    <row r="20" spans="1:10" x14ac:dyDescent="0.2">
      <c r="A20" s="12" t="s">
        <v>77</v>
      </c>
      <c r="B20" s="12" t="s">
        <v>47</v>
      </c>
      <c r="J20" s="14">
        <f t="shared" si="0"/>
        <v>0</v>
      </c>
    </row>
    <row r="21" spans="1:10" x14ac:dyDescent="0.2">
      <c r="A21" s="12" t="s">
        <v>78</v>
      </c>
      <c r="B21" s="12" t="s">
        <v>79</v>
      </c>
      <c r="F21" s="15">
        <v>199</v>
      </c>
      <c r="J21" s="14">
        <f t="shared" si="0"/>
        <v>199</v>
      </c>
    </row>
    <row r="22" spans="1:10" x14ac:dyDescent="0.2">
      <c r="A22" s="12" t="s">
        <v>80</v>
      </c>
      <c r="B22" s="12" t="s">
        <v>81</v>
      </c>
      <c r="F22" s="15">
        <v>219</v>
      </c>
      <c r="J22" s="14">
        <f t="shared" si="0"/>
        <v>219</v>
      </c>
    </row>
    <row r="23" spans="1:10" x14ac:dyDescent="0.2">
      <c r="A23" s="12" t="s">
        <v>166</v>
      </c>
      <c r="B23" s="12" t="s">
        <v>167</v>
      </c>
      <c r="H23" s="15">
        <v>180.25</v>
      </c>
      <c r="J23" s="14">
        <f t="shared" si="0"/>
        <v>180.25</v>
      </c>
    </row>
    <row r="24" spans="1:10" x14ac:dyDescent="0.2">
      <c r="A24" s="12" t="s">
        <v>168</v>
      </c>
      <c r="B24" s="12" t="s">
        <v>169</v>
      </c>
      <c r="J24" s="14">
        <f t="shared" si="0"/>
        <v>0</v>
      </c>
    </row>
    <row r="25" spans="1:10" x14ac:dyDescent="0.2">
      <c r="A25" s="12" t="s">
        <v>82</v>
      </c>
      <c r="B25" s="12" t="s">
        <v>83</v>
      </c>
      <c r="D25" s="15">
        <v>60</v>
      </c>
      <c r="J25" s="14">
        <f t="shared" si="0"/>
        <v>60</v>
      </c>
    </row>
    <row r="26" spans="1:10" x14ac:dyDescent="0.2">
      <c r="A26" s="12" t="s">
        <v>84</v>
      </c>
      <c r="B26" s="12" t="s">
        <v>85</v>
      </c>
      <c r="J26" s="14">
        <f t="shared" si="0"/>
        <v>0</v>
      </c>
    </row>
    <row r="27" spans="1:10" x14ac:dyDescent="0.2">
      <c r="A27" s="12" t="s">
        <v>86</v>
      </c>
      <c r="B27" s="12" t="s">
        <v>87</v>
      </c>
      <c r="J27" s="14">
        <f t="shared" si="0"/>
        <v>0</v>
      </c>
    </row>
    <row r="28" spans="1:10" x14ac:dyDescent="0.2">
      <c r="A28" s="12" t="s">
        <v>88</v>
      </c>
      <c r="B28" s="12" t="s">
        <v>89</v>
      </c>
      <c r="J28" s="14">
        <f t="shared" si="0"/>
        <v>0</v>
      </c>
    </row>
    <row r="29" spans="1:10" x14ac:dyDescent="0.2">
      <c r="A29" s="12" t="s">
        <v>90</v>
      </c>
      <c r="B29" s="12" t="s">
        <v>91</v>
      </c>
      <c r="J29" s="14">
        <f t="shared" si="0"/>
        <v>0</v>
      </c>
    </row>
    <row r="30" spans="1:10" x14ac:dyDescent="0.2">
      <c r="A30" s="12" t="s">
        <v>92</v>
      </c>
      <c r="B30" s="12" t="s">
        <v>93</v>
      </c>
      <c r="J30" s="14">
        <f t="shared" si="0"/>
        <v>0</v>
      </c>
    </row>
    <row r="31" spans="1:10" x14ac:dyDescent="0.2">
      <c r="A31" s="12" t="s">
        <v>94</v>
      </c>
      <c r="B31" s="12" t="s">
        <v>95</v>
      </c>
      <c r="J31" s="14">
        <f t="shared" si="0"/>
        <v>0</v>
      </c>
    </row>
    <row r="32" spans="1:10" x14ac:dyDescent="0.2">
      <c r="A32" s="12" t="s">
        <v>96</v>
      </c>
      <c r="B32" s="12" t="s">
        <v>97</v>
      </c>
      <c r="J32" s="14">
        <f t="shared" si="0"/>
        <v>0</v>
      </c>
    </row>
    <row r="33" spans="1:10" x14ac:dyDescent="0.2">
      <c r="A33" s="12" t="s">
        <v>98</v>
      </c>
      <c r="B33" s="12" t="s">
        <v>99</v>
      </c>
      <c r="F33" s="15">
        <v>137.97999999999999</v>
      </c>
      <c r="J33" s="14">
        <f t="shared" si="0"/>
        <v>137.97999999999999</v>
      </c>
    </row>
    <row r="34" spans="1:10" x14ac:dyDescent="0.2">
      <c r="A34" s="12" t="s">
        <v>100</v>
      </c>
      <c r="B34" s="12" t="s">
        <v>101</v>
      </c>
      <c r="J34" s="14">
        <f t="shared" si="0"/>
        <v>0</v>
      </c>
    </row>
    <row r="35" spans="1:10" x14ac:dyDescent="0.2">
      <c r="A35" s="12" t="s">
        <v>170</v>
      </c>
      <c r="B35" s="12" t="s">
        <v>171</v>
      </c>
      <c r="C35" s="15">
        <v>29.75</v>
      </c>
      <c r="J35" s="14">
        <f t="shared" si="0"/>
        <v>29.75</v>
      </c>
    </row>
    <row r="36" spans="1:10" x14ac:dyDescent="0.2">
      <c r="A36" s="12" t="s">
        <v>102</v>
      </c>
      <c r="B36" s="12" t="s">
        <v>103</v>
      </c>
      <c r="J36" s="14">
        <f t="shared" si="0"/>
        <v>0</v>
      </c>
    </row>
    <row r="37" spans="1:10" x14ac:dyDescent="0.2">
      <c r="A37" s="12" t="s">
        <v>195</v>
      </c>
      <c r="B37" s="12" t="s">
        <v>196</v>
      </c>
      <c r="J37" s="14">
        <f t="shared" si="0"/>
        <v>0</v>
      </c>
    </row>
    <row r="38" spans="1:10" x14ac:dyDescent="0.2">
      <c r="A38" s="12" t="s">
        <v>104</v>
      </c>
      <c r="B38" s="12" t="s">
        <v>105</v>
      </c>
      <c r="D38" s="15">
        <v>6481.59</v>
      </c>
      <c r="F38" s="15">
        <v>2148.2600000000002</v>
      </c>
      <c r="J38" s="14">
        <f t="shared" si="0"/>
        <v>8629.85</v>
      </c>
    </row>
    <row r="39" spans="1:10" x14ac:dyDescent="0.2">
      <c r="A39" s="12" t="s">
        <v>197</v>
      </c>
      <c r="B39" s="12" t="s">
        <v>198</v>
      </c>
      <c r="J39" s="14">
        <f t="shared" si="0"/>
        <v>0</v>
      </c>
    </row>
    <row r="40" spans="1:10" x14ac:dyDescent="0.2">
      <c r="A40" s="12" t="s">
        <v>199</v>
      </c>
      <c r="B40" s="12" t="s">
        <v>200</v>
      </c>
      <c r="J40" s="14">
        <f t="shared" si="0"/>
        <v>0</v>
      </c>
    </row>
    <row r="41" spans="1:10" x14ac:dyDescent="0.2">
      <c r="A41" s="12" t="s">
        <v>172</v>
      </c>
      <c r="B41" s="12" t="s">
        <v>173</v>
      </c>
      <c r="J41" s="14">
        <f t="shared" si="0"/>
        <v>0</v>
      </c>
    </row>
    <row r="42" spans="1:10" x14ac:dyDescent="0.2">
      <c r="A42" s="12" t="s">
        <v>106</v>
      </c>
      <c r="B42" s="12" t="s">
        <v>107</v>
      </c>
      <c r="D42" s="15">
        <v>4343.37</v>
      </c>
      <c r="F42" s="15">
        <v>45.33</v>
      </c>
      <c r="H42" s="15">
        <v>19.850000000000001</v>
      </c>
      <c r="J42" s="14">
        <f t="shared" si="0"/>
        <v>4408.55</v>
      </c>
    </row>
    <row r="43" spans="1:10" x14ac:dyDescent="0.2">
      <c r="A43" s="12" t="s">
        <v>108</v>
      </c>
      <c r="B43" s="12" t="s">
        <v>109</v>
      </c>
      <c r="J43" s="14">
        <f t="shared" si="0"/>
        <v>0</v>
      </c>
    </row>
    <row r="44" spans="1:10" x14ac:dyDescent="0.2">
      <c r="A44" s="12" t="s">
        <v>110</v>
      </c>
      <c r="B44" s="12" t="s">
        <v>111</v>
      </c>
      <c r="J44" s="14">
        <f t="shared" si="0"/>
        <v>0</v>
      </c>
    </row>
    <row r="45" spans="1:10" x14ac:dyDescent="0.2">
      <c r="A45" s="12" t="s">
        <v>112</v>
      </c>
      <c r="B45" s="12" t="s">
        <v>113</v>
      </c>
      <c r="J45" s="14">
        <f t="shared" si="0"/>
        <v>0</v>
      </c>
    </row>
    <row r="46" spans="1:10" x14ac:dyDescent="0.2">
      <c r="A46" s="12" t="s">
        <v>114</v>
      </c>
      <c r="B46" s="12" t="s">
        <v>115</v>
      </c>
      <c r="D46" s="15">
        <v>2152.5500000000002</v>
      </c>
      <c r="H46" s="15">
        <v>0</v>
      </c>
      <c r="J46" s="14">
        <f t="shared" si="0"/>
        <v>2152.5500000000002</v>
      </c>
    </row>
    <row r="47" spans="1:10" x14ac:dyDescent="0.2">
      <c r="A47" s="12" t="s">
        <v>116</v>
      </c>
      <c r="B47" s="12" t="s">
        <v>117</v>
      </c>
      <c r="J47" s="14">
        <f t="shared" si="0"/>
        <v>0</v>
      </c>
    </row>
    <row r="48" spans="1:10" x14ac:dyDescent="0.2">
      <c r="A48" s="12" t="s">
        <v>118</v>
      </c>
      <c r="B48" s="12" t="s">
        <v>119</v>
      </c>
      <c r="C48" s="15">
        <v>797.68000000000006</v>
      </c>
      <c r="D48" s="15">
        <v>290.99</v>
      </c>
      <c r="E48" s="15">
        <v>465.48</v>
      </c>
      <c r="F48" s="15">
        <v>427.39</v>
      </c>
      <c r="G48" s="15">
        <v>634.81000000000006</v>
      </c>
      <c r="H48" s="15">
        <v>365.85</v>
      </c>
      <c r="I48" s="15">
        <v>552.62</v>
      </c>
      <c r="J48" s="14">
        <f t="shared" si="0"/>
        <v>3534.8199999999997</v>
      </c>
    </row>
    <row r="49" spans="1:10" x14ac:dyDescent="0.2">
      <c r="A49" s="12" t="s">
        <v>120</v>
      </c>
      <c r="B49" s="12" t="s">
        <v>121</v>
      </c>
      <c r="C49" s="15">
        <v>177.66</v>
      </c>
      <c r="F49" s="15">
        <v>938.04</v>
      </c>
      <c r="J49" s="14">
        <f t="shared" si="0"/>
        <v>1115.7</v>
      </c>
    </row>
    <row r="50" spans="1:10" x14ac:dyDescent="0.2">
      <c r="A50" s="12" t="s">
        <v>122</v>
      </c>
      <c r="B50" s="12" t="s">
        <v>123</v>
      </c>
      <c r="J50" s="14">
        <f t="shared" si="0"/>
        <v>0</v>
      </c>
    </row>
    <row r="51" spans="1:10" x14ac:dyDescent="0.2">
      <c r="A51" s="12" t="s">
        <v>201</v>
      </c>
      <c r="B51" s="12" t="s">
        <v>202</v>
      </c>
      <c r="J51" s="14">
        <f t="shared" si="0"/>
        <v>0</v>
      </c>
    </row>
    <row r="52" spans="1:10" x14ac:dyDescent="0.2">
      <c r="A52" s="12" t="s">
        <v>124</v>
      </c>
      <c r="B52" s="12" t="s">
        <v>125</v>
      </c>
      <c r="C52" s="15">
        <v>38.33</v>
      </c>
      <c r="D52" s="15">
        <v>128.89000000000001</v>
      </c>
      <c r="F52" s="15">
        <v>594.36</v>
      </c>
      <c r="H52" s="15">
        <v>380.8</v>
      </c>
      <c r="J52" s="14">
        <f t="shared" si="0"/>
        <v>1142.3800000000001</v>
      </c>
    </row>
    <row r="53" spans="1:10" x14ac:dyDescent="0.2">
      <c r="A53" s="12" t="s">
        <v>203</v>
      </c>
      <c r="B53" s="12" t="s">
        <v>204</v>
      </c>
      <c r="J53" s="14">
        <f t="shared" si="0"/>
        <v>0</v>
      </c>
    </row>
    <row r="54" spans="1:10" x14ac:dyDescent="0.2">
      <c r="A54" s="12" t="s">
        <v>126</v>
      </c>
      <c r="B54" s="12" t="s">
        <v>127</v>
      </c>
      <c r="J54" s="14">
        <f t="shared" si="0"/>
        <v>0</v>
      </c>
    </row>
    <row r="55" spans="1:10" x14ac:dyDescent="0.2">
      <c r="A55" s="12" t="s">
        <v>128</v>
      </c>
      <c r="B55" s="12" t="s">
        <v>129</v>
      </c>
      <c r="F55" s="15">
        <v>53.46</v>
      </c>
      <c r="H55" s="15">
        <v>1410</v>
      </c>
      <c r="I55" s="15">
        <v>0</v>
      </c>
      <c r="J55" s="14">
        <f t="shared" si="0"/>
        <v>1463.46</v>
      </c>
    </row>
    <row r="56" spans="1:10" x14ac:dyDescent="0.2">
      <c r="A56" s="12" t="s">
        <v>130</v>
      </c>
      <c r="B56" s="12" t="s">
        <v>131</v>
      </c>
      <c r="D56" s="15">
        <v>6912.18</v>
      </c>
      <c r="H56" s="15">
        <v>12.870000000000001</v>
      </c>
      <c r="J56" s="14">
        <f t="shared" si="0"/>
        <v>6925.05</v>
      </c>
    </row>
    <row r="57" spans="1:10" x14ac:dyDescent="0.2">
      <c r="A57" s="12" t="s">
        <v>132</v>
      </c>
      <c r="B57" s="12" t="s">
        <v>133</v>
      </c>
      <c r="J57" s="14">
        <f t="shared" si="0"/>
        <v>0</v>
      </c>
    </row>
    <row r="58" spans="1:10" x14ac:dyDescent="0.2">
      <c r="A58" s="12" t="s">
        <v>205</v>
      </c>
      <c r="B58" s="12" t="s">
        <v>206</v>
      </c>
      <c r="D58" s="15">
        <v>168.8</v>
      </c>
      <c r="F58" s="15">
        <v>220.5</v>
      </c>
      <c r="J58" s="14">
        <f t="shared" si="0"/>
        <v>389.3</v>
      </c>
    </row>
    <row r="59" spans="1:10" x14ac:dyDescent="0.2">
      <c r="A59" s="12" t="s">
        <v>207</v>
      </c>
      <c r="B59" s="12" t="s">
        <v>208</v>
      </c>
      <c r="F59" s="15">
        <v>0</v>
      </c>
      <c r="J59" s="14">
        <f t="shared" si="0"/>
        <v>0</v>
      </c>
    </row>
    <row r="60" spans="1:10" x14ac:dyDescent="0.2">
      <c r="A60" s="12" t="s">
        <v>134</v>
      </c>
      <c r="B60" s="12" t="s">
        <v>135</v>
      </c>
      <c r="J60" s="14">
        <f t="shared" si="0"/>
        <v>0</v>
      </c>
    </row>
    <row r="61" spans="1:10" x14ac:dyDescent="0.2">
      <c r="A61" s="12" t="s">
        <v>136</v>
      </c>
      <c r="B61" s="12" t="s">
        <v>137</v>
      </c>
      <c r="J61" s="14">
        <f t="shared" si="0"/>
        <v>0</v>
      </c>
    </row>
    <row r="62" spans="1:10" x14ac:dyDescent="0.2">
      <c r="A62" s="12" t="s">
        <v>174</v>
      </c>
      <c r="B62" s="12" t="s">
        <v>209</v>
      </c>
      <c r="J62" s="14">
        <f t="shared" si="0"/>
        <v>0</v>
      </c>
    </row>
    <row r="63" spans="1:10" x14ac:dyDescent="0.2">
      <c r="B63" s="57" t="s">
        <v>138</v>
      </c>
      <c r="C63" s="50">
        <f t="shared" ref="C63:J63" si="1">SUM(C11:C62)</f>
        <v>30032.360000000004</v>
      </c>
      <c r="D63" s="50">
        <f t="shared" si="1"/>
        <v>20538.37</v>
      </c>
      <c r="E63" s="50">
        <f t="shared" si="1"/>
        <v>1443.66</v>
      </c>
      <c r="F63" s="50">
        <f t="shared" si="1"/>
        <v>4983.32</v>
      </c>
      <c r="G63" s="50">
        <f t="shared" si="1"/>
        <v>634.81000000000006</v>
      </c>
      <c r="H63" s="50">
        <f t="shared" si="1"/>
        <v>4337.95</v>
      </c>
      <c r="I63" s="50">
        <f t="shared" si="1"/>
        <v>23270.539999999997</v>
      </c>
      <c r="J63" s="50">
        <f t="shared" si="1"/>
        <v>85241.010000000009</v>
      </c>
    </row>
    <row r="65" spans="1:10" x14ac:dyDescent="0.2">
      <c r="B65" s="54" t="s">
        <v>139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f>SUM(C65:I65)</f>
        <v>0</v>
      </c>
    </row>
    <row r="66" spans="1:10" x14ac:dyDescent="0.2">
      <c r="C66" s="62"/>
      <c r="D66" s="62"/>
      <c r="E66" s="62"/>
      <c r="F66" s="62"/>
      <c r="G66" s="62"/>
      <c r="H66" s="62"/>
      <c r="I66" s="62"/>
      <c r="J66" s="62"/>
    </row>
    <row r="67" spans="1:10" x14ac:dyDescent="0.2">
      <c r="B67" s="54" t="s">
        <v>140</v>
      </c>
      <c r="C67" s="14">
        <f>SUM(C63:C65)</f>
        <v>30032.360000000004</v>
      </c>
      <c r="D67" s="14">
        <f t="shared" ref="D67:I67" si="2">SUM(D63:D65)</f>
        <v>20538.37</v>
      </c>
      <c r="E67" s="14">
        <f t="shared" si="2"/>
        <v>1443.66</v>
      </c>
      <c r="F67" s="14">
        <f t="shared" si="2"/>
        <v>4983.32</v>
      </c>
      <c r="G67" s="14">
        <f t="shared" si="2"/>
        <v>634.81000000000006</v>
      </c>
      <c r="H67" s="14">
        <f t="shared" si="2"/>
        <v>4337.95</v>
      </c>
      <c r="I67" s="14">
        <f t="shared" si="2"/>
        <v>23270.539999999997</v>
      </c>
      <c r="J67" s="14">
        <f t="shared" ref="J67" si="3">SUM(J63:J65)</f>
        <v>85241.010000000009</v>
      </c>
    </row>
    <row r="69" spans="1:10" ht="13.5" thickBot="1" x14ac:dyDescent="0.25">
      <c r="B69" s="55" t="s">
        <v>141</v>
      </c>
      <c r="C69" s="28">
        <f t="shared" ref="C69:J69" si="4">C9-C67</f>
        <v>18190.639999999996</v>
      </c>
      <c r="D69" s="28">
        <f t="shared" si="4"/>
        <v>-1085.369999999999</v>
      </c>
      <c r="E69" s="28">
        <f t="shared" si="4"/>
        <v>556.33999999999992</v>
      </c>
      <c r="F69" s="28">
        <f t="shared" si="4"/>
        <v>91185.68</v>
      </c>
      <c r="G69" s="28">
        <f t="shared" si="4"/>
        <v>253.18999999999994</v>
      </c>
      <c r="H69" s="28">
        <f t="shared" si="4"/>
        <v>723.05000000000018</v>
      </c>
      <c r="I69" s="28">
        <f t="shared" si="4"/>
        <v>229.46000000000276</v>
      </c>
      <c r="J69" s="28">
        <f t="shared" si="4"/>
        <v>110052.98999999999</v>
      </c>
    </row>
    <row r="70" spans="1:10" ht="13.5" thickTop="1" x14ac:dyDescent="0.2"/>
    <row r="72" spans="1:10" x14ac:dyDescent="0.2">
      <c r="A72" s="14" t="s">
        <v>184</v>
      </c>
    </row>
    <row r="73" spans="1:10" x14ac:dyDescent="0.2">
      <c r="A73" s="14" t="s">
        <v>192</v>
      </c>
    </row>
  </sheetData>
  <printOptions horizontalCentered="1" gridLines="1"/>
  <pageMargins left="0" right="0" top="0" bottom="0.5" header="0" footer="0"/>
  <pageSetup paperSize="5" scale="60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4"/>
  <sheetViews>
    <sheetView zoomScaleNormal="100" workbookViewId="0">
      <selection activeCell="I33" sqref="I33"/>
    </sheetView>
  </sheetViews>
  <sheetFormatPr defaultColWidth="9.1640625" defaultRowHeight="12.75" x14ac:dyDescent="0.2"/>
  <cols>
    <col min="1" max="1" width="13.33203125" style="2" customWidth="1"/>
    <col min="2" max="2" width="43.1640625" style="3" bestFit="1" customWidth="1"/>
    <col min="3" max="3" width="23.1640625" style="2" customWidth="1"/>
    <col min="4" max="4" width="14.6640625" style="2" customWidth="1"/>
    <col min="5" max="5" width="14.1640625" style="2" customWidth="1"/>
    <col min="6" max="6" width="14.6640625" style="2" customWidth="1"/>
    <col min="7" max="7" width="3.1640625" style="2" customWidth="1"/>
    <col min="8" max="8" width="19.6640625" style="2" customWidth="1"/>
    <col min="9" max="9" width="14.6640625" style="2" customWidth="1"/>
    <col min="10" max="10" width="14" style="2" customWidth="1"/>
    <col min="11" max="16384" width="9.1640625" style="2"/>
  </cols>
  <sheetData>
    <row r="1" spans="1:10" x14ac:dyDescent="0.2">
      <c r="A1" s="66" t="s">
        <v>142</v>
      </c>
      <c r="B1" s="66"/>
    </row>
    <row r="2" spans="1:10" x14ac:dyDescent="0.2">
      <c r="A2" s="67" t="s">
        <v>185</v>
      </c>
      <c r="B2" s="67"/>
    </row>
    <row r="3" spans="1:10" x14ac:dyDescent="0.2">
      <c r="A3" s="2" t="s">
        <v>210</v>
      </c>
      <c r="B3" s="76"/>
      <c r="C3" s="3"/>
    </row>
    <row r="4" spans="1:10" x14ac:dyDescent="0.2">
      <c r="A4" s="77"/>
    </row>
    <row r="5" spans="1:10" s="77" customFormat="1" x14ac:dyDescent="0.2">
      <c r="B5" s="78"/>
    </row>
    <row r="6" spans="1:10" s="68" customFormat="1" x14ac:dyDescent="0.2">
      <c r="A6" s="68" t="s">
        <v>143</v>
      </c>
      <c r="B6" s="45"/>
      <c r="C6" s="68" t="s">
        <v>144</v>
      </c>
      <c r="E6" s="68" t="s">
        <v>145</v>
      </c>
      <c r="H6" s="68" t="s">
        <v>146</v>
      </c>
      <c r="I6" s="68" t="s">
        <v>147</v>
      </c>
      <c r="J6" s="68" t="s">
        <v>148</v>
      </c>
    </row>
    <row r="7" spans="1:10" s="69" customFormat="1" x14ac:dyDescent="0.2">
      <c r="A7" s="69" t="s">
        <v>149</v>
      </c>
      <c r="B7" s="70" t="s">
        <v>150</v>
      </c>
      <c r="C7" s="69" t="s">
        <v>151</v>
      </c>
      <c r="D7" s="69" t="s">
        <v>152</v>
      </c>
      <c r="E7" s="69" t="s">
        <v>153</v>
      </c>
      <c r="F7" s="69" t="s">
        <v>148</v>
      </c>
      <c r="H7" s="69" t="s">
        <v>154</v>
      </c>
      <c r="I7" s="69" t="s">
        <v>155</v>
      </c>
      <c r="J7" s="69" t="s">
        <v>155</v>
      </c>
    </row>
    <row r="8" spans="1:10" s="77" customFormat="1" x14ac:dyDescent="0.2">
      <c r="B8" s="78"/>
    </row>
    <row r="9" spans="1:10" x14ac:dyDescent="0.2">
      <c r="A9" s="71" t="s">
        <v>15</v>
      </c>
      <c r="B9" s="2" t="s">
        <v>156</v>
      </c>
      <c r="C9" s="14">
        <v>253705</v>
      </c>
      <c r="D9" s="14">
        <v>76056</v>
      </c>
      <c r="E9" s="14">
        <v>34585</v>
      </c>
      <c r="F9" s="14">
        <f>SUM(C9:E9)</f>
        <v>364346</v>
      </c>
      <c r="H9" s="48">
        <v>4</v>
      </c>
      <c r="I9" s="48">
        <v>1</v>
      </c>
      <c r="J9" s="48">
        <f>SUM(H9:I9)</f>
        <v>5</v>
      </c>
    </row>
    <row r="10" spans="1:10" x14ac:dyDescent="0.2">
      <c r="A10" s="72" t="s">
        <v>19</v>
      </c>
      <c r="B10" s="2" t="s">
        <v>157</v>
      </c>
      <c r="C10" s="14">
        <v>319386</v>
      </c>
      <c r="D10" s="14">
        <v>0</v>
      </c>
      <c r="E10" s="14">
        <v>0</v>
      </c>
      <c r="F10" s="14">
        <f t="shared" ref="F10:F13" si="0">SUM(C10:E10)</f>
        <v>319386</v>
      </c>
      <c r="H10" s="48">
        <v>4</v>
      </c>
      <c r="I10" s="48">
        <v>0</v>
      </c>
      <c r="J10" s="48">
        <f t="shared" ref="J10:J13" si="1">SUM(H10:I10)</f>
        <v>4</v>
      </c>
    </row>
    <row r="11" spans="1:10" x14ac:dyDescent="0.2">
      <c r="A11" s="71" t="s">
        <v>25</v>
      </c>
      <c r="B11" s="2" t="s">
        <v>0</v>
      </c>
      <c r="C11" s="14">
        <v>251663</v>
      </c>
      <c r="D11" s="14">
        <v>59883</v>
      </c>
      <c r="E11" s="14">
        <v>0</v>
      </c>
      <c r="F11" s="14">
        <f t="shared" si="0"/>
        <v>311546</v>
      </c>
      <c r="H11" s="48">
        <v>2</v>
      </c>
      <c r="I11" s="48">
        <v>1</v>
      </c>
      <c r="J11" s="48">
        <f t="shared" si="1"/>
        <v>3</v>
      </c>
    </row>
    <row r="12" spans="1:10" x14ac:dyDescent="0.2">
      <c r="A12" s="71" t="s">
        <v>29</v>
      </c>
      <c r="B12" s="3" t="s">
        <v>158</v>
      </c>
      <c r="C12" s="14">
        <v>330608</v>
      </c>
      <c r="D12" s="14">
        <v>0</v>
      </c>
      <c r="E12" s="14">
        <v>0</v>
      </c>
      <c r="F12" s="14">
        <f t="shared" si="0"/>
        <v>330608</v>
      </c>
      <c r="H12" s="48">
        <v>3</v>
      </c>
      <c r="I12" s="48">
        <v>0</v>
      </c>
      <c r="J12" s="48">
        <f t="shared" si="1"/>
        <v>3</v>
      </c>
    </row>
    <row r="13" spans="1:10" x14ac:dyDescent="0.2">
      <c r="A13" s="71" t="s">
        <v>35</v>
      </c>
      <c r="B13" s="2" t="s">
        <v>159</v>
      </c>
      <c r="C13" s="14">
        <v>234081</v>
      </c>
      <c r="D13" s="14">
        <v>75000</v>
      </c>
      <c r="E13" s="14">
        <v>17292</v>
      </c>
      <c r="F13" s="14">
        <f t="shared" si="0"/>
        <v>326373</v>
      </c>
      <c r="H13" s="48">
        <v>3</v>
      </c>
      <c r="I13" s="48">
        <v>1</v>
      </c>
      <c r="J13" s="48">
        <f t="shared" si="1"/>
        <v>4</v>
      </c>
    </row>
    <row r="14" spans="1:10" ht="13.5" thickBot="1" x14ac:dyDescent="0.25">
      <c r="B14" s="73" t="s">
        <v>160</v>
      </c>
      <c r="C14" s="74">
        <f>SUM(C9:C13)</f>
        <v>1389443</v>
      </c>
      <c r="D14" s="74">
        <f>SUM(D9:D13)</f>
        <v>210939</v>
      </c>
      <c r="E14" s="74">
        <f>SUM(E9:E13)</f>
        <v>51877</v>
      </c>
      <c r="F14" s="74">
        <f>SUM(F9:F13)</f>
        <v>1652259</v>
      </c>
      <c r="H14" s="75">
        <f>SUM(H9:H13)</f>
        <v>16</v>
      </c>
      <c r="I14" s="75">
        <f>SUM(I9:I13)</f>
        <v>3</v>
      </c>
      <c r="J14" s="75">
        <f>SUM(J9:J13)</f>
        <v>19</v>
      </c>
    </row>
    <row r="15" spans="1:10" ht="13.5" thickTop="1" x14ac:dyDescent="0.2"/>
    <row r="17" spans="1:10" x14ac:dyDescent="0.2">
      <c r="A17" s="71" t="s">
        <v>29</v>
      </c>
      <c r="B17" s="3" t="s">
        <v>158</v>
      </c>
      <c r="C17" s="15">
        <v>0</v>
      </c>
      <c r="D17" s="15">
        <v>0</v>
      </c>
      <c r="E17" s="15">
        <v>0</v>
      </c>
      <c r="F17" s="15">
        <f>SUM(C17:E17)</f>
        <v>0</v>
      </c>
      <c r="H17" s="48">
        <v>0</v>
      </c>
      <c r="I17" s="48">
        <v>0</v>
      </c>
      <c r="J17" s="48">
        <f>SUM(H17:I17)</f>
        <v>0</v>
      </c>
    </row>
    <row r="18" spans="1:10" ht="13.5" thickBot="1" x14ac:dyDescent="0.25">
      <c r="B18" s="73" t="s">
        <v>161</v>
      </c>
      <c r="C18" s="74">
        <f>SUM(C17:C17)</f>
        <v>0</v>
      </c>
      <c r="D18" s="74">
        <f>SUM(D17:D17)</f>
        <v>0</v>
      </c>
      <c r="E18" s="74">
        <f>SUM(E17:E17)</f>
        <v>0</v>
      </c>
      <c r="F18" s="74">
        <f>SUM(F17:F17)</f>
        <v>0</v>
      </c>
      <c r="H18" s="75">
        <f>SUM(H17:H17)</f>
        <v>0</v>
      </c>
      <c r="I18" s="75">
        <f>SUM(I17:I17)</f>
        <v>0</v>
      </c>
      <c r="J18" s="75">
        <f>SUM(J17:J17)</f>
        <v>0</v>
      </c>
    </row>
    <row r="19" spans="1:10" ht="13.5" thickTop="1" x14ac:dyDescent="0.2"/>
    <row r="21" spans="1:10" ht="13.5" thickBot="1" x14ac:dyDescent="0.25">
      <c r="B21" s="73" t="s">
        <v>162</v>
      </c>
      <c r="C21" s="74">
        <f>C14+C18</f>
        <v>1389443</v>
      </c>
      <c r="D21" s="74">
        <f>D14+D18</f>
        <v>210939</v>
      </c>
      <c r="E21" s="74">
        <f>E14+E18</f>
        <v>51877</v>
      </c>
      <c r="F21" s="74">
        <f>F14+F18</f>
        <v>1652259</v>
      </c>
      <c r="H21" s="75">
        <f>H14+H18</f>
        <v>16</v>
      </c>
      <c r="I21" s="75">
        <f>I14+I18</f>
        <v>3</v>
      </c>
      <c r="J21" s="75">
        <f>J14+J18</f>
        <v>19</v>
      </c>
    </row>
    <row r="22" spans="1:10" ht="13.5" thickTop="1" x14ac:dyDescent="0.2"/>
    <row r="24" spans="1:10" x14ac:dyDescent="0.2">
      <c r="A24" s="2" t="s">
        <v>186</v>
      </c>
    </row>
  </sheetData>
  <printOptions horizontalCentered="1" gridLines="1"/>
  <pageMargins left="0" right="0" top="0.75" bottom="0.7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03CE67-4D8A-43D5-9231-EBF2331399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B4C4C-3836-4852-ABC4-8487E8761D02}">
  <ds:schemaRefs>
    <ds:schemaRef ds:uri="http://schemas.microsoft.com/sharepoint/v3"/>
    <ds:schemaRef ds:uri="http://schemas.microsoft.com/office/2006/documentManagement/types"/>
    <ds:schemaRef ds:uri="13157ccd-cfd1-435b-b54a-77ed15165e25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ce1a9b3-876c-481d-9ebf-ee1ba0063a5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15B62-E51E-42E5-BB80-9222C3F78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#1-FY10-FY22 ALL Expenditures</vt:lpstr>
      <vt:lpstr>#2-FY10-FY22 Expenditures</vt:lpstr>
      <vt:lpstr>#3-FY22 Detail By Index</vt:lpstr>
      <vt:lpstr>#4-Personal Services Analysis</vt:lpstr>
      <vt:lpstr>'#3-FY22 Detail By Index'!Print_Titles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Cannamela, Lucy (Budget)</dc:creator>
  <cp:keywords/>
  <dc:description/>
  <cp:lastModifiedBy>Contrata, Ann (Budget)</cp:lastModifiedBy>
  <cp:revision/>
  <cp:lastPrinted>2020-10-28T13:58:03Z</cp:lastPrinted>
  <dcterms:created xsi:type="dcterms:W3CDTF">2016-12-08T15:55:40Z</dcterms:created>
  <dcterms:modified xsi:type="dcterms:W3CDTF">2022-12-05T14:34:23Z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880800</vt:r8>
  </property>
  <property fmtid="{D5CDD505-2E9C-101B-9397-08002B2CF9AE}" pid="4" name="MediaServiceImageTags">
    <vt:lpwstr/>
  </property>
</Properties>
</file>