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zanscz\AppData\Local\Microsoft\Windows\INetCache\Content.Outlook\UYCPFQ32\"/>
    </mc:Choice>
  </mc:AlternateContent>
  <xr:revisionPtr revIDLastSave="0" documentId="8_{5ECC3BA6-D37D-4E3A-8CC0-5F2622771B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om Rates" sheetId="1" r:id="rId1"/>
    <sheet name="Labor Rates" sheetId="2" r:id="rId2"/>
    <sheet name="Equipment Rates" sheetId="3" r:id="rId3"/>
  </sheets>
  <definedNames>
    <definedName name="_xlnm.Print_Area" localSheetId="2">'Equipment Rates'!$A$1:$B$24</definedName>
    <definedName name="_xlnm.Print_Area" localSheetId="1">'Labor Rates'!$A$1:$E$26</definedName>
    <definedName name="_xlnm.Print_Area" localSheetId="0">'Room Rates'!$A$1:$J$104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9" i="1" l="1"/>
  <c r="AJ98" i="1"/>
  <c r="AK98" i="1"/>
  <c r="F79" i="1"/>
  <c r="F78" i="1"/>
  <c r="F77" i="1"/>
  <c r="I42" i="1"/>
  <c r="J42" i="1" s="1"/>
  <c r="G42" i="1"/>
  <c r="W42" i="1" s="1"/>
  <c r="E42" i="1"/>
  <c r="U42" i="1" s="1"/>
  <c r="D42" i="1"/>
  <c r="Z42" i="1" s="1"/>
  <c r="AA42" i="1" s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Z50" i="1"/>
  <c r="AA50" i="1" s="1"/>
  <c r="D49" i="1"/>
  <c r="D48" i="1"/>
  <c r="D47" i="1"/>
  <c r="D46" i="1"/>
  <c r="D45" i="1"/>
  <c r="D43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I50" i="1"/>
  <c r="J50" i="1" s="1"/>
  <c r="AP52" i="1"/>
  <c r="AJ9" i="1"/>
  <c r="AJ10" i="1"/>
  <c r="AK10" i="1"/>
  <c r="AJ11" i="1"/>
  <c r="AK11" i="1"/>
  <c r="AJ12" i="1"/>
  <c r="AK12" i="1"/>
  <c r="AJ13" i="1"/>
  <c r="AK13" i="1"/>
  <c r="AJ14" i="1"/>
  <c r="AK14" i="1"/>
  <c r="AJ15" i="1"/>
  <c r="AK15" i="1"/>
  <c r="AJ16" i="1"/>
  <c r="AK16" i="1"/>
  <c r="AJ17" i="1"/>
  <c r="AK17" i="1"/>
  <c r="AJ18" i="1"/>
  <c r="AK18" i="1"/>
  <c r="AJ19" i="1"/>
  <c r="AK19" i="1"/>
  <c r="AJ20" i="1"/>
  <c r="AK20" i="1"/>
  <c r="AJ21" i="1"/>
  <c r="AK21" i="1"/>
  <c r="AJ22" i="1"/>
  <c r="AK22" i="1"/>
  <c r="AJ23" i="1"/>
  <c r="AK23" i="1"/>
  <c r="AJ24" i="1"/>
  <c r="AK24" i="1"/>
  <c r="AJ25" i="1"/>
  <c r="AK25" i="1"/>
  <c r="AJ26" i="1"/>
  <c r="AK26" i="1"/>
  <c r="AJ27" i="1"/>
  <c r="AK27" i="1"/>
  <c r="AJ28" i="1"/>
  <c r="AK28" i="1"/>
  <c r="AJ29" i="1"/>
  <c r="AK29" i="1"/>
  <c r="AJ30" i="1"/>
  <c r="AK30" i="1"/>
  <c r="AJ31" i="1"/>
  <c r="AK31" i="1"/>
  <c r="AJ32" i="1"/>
  <c r="AK32" i="1"/>
  <c r="AJ33" i="1"/>
  <c r="AK33" i="1"/>
  <c r="AJ34" i="1"/>
  <c r="AK34" i="1"/>
  <c r="AJ35" i="1"/>
  <c r="AK35" i="1"/>
  <c r="AJ36" i="1"/>
  <c r="AK36" i="1"/>
  <c r="AJ37" i="1"/>
  <c r="AK37" i="1"/>
  <c r="AJ38" i="1"/>
  <c r="AK38" i="1"/>
  <c r="AJ39" i="1"/>
  <c r="AK39" i="1"/>
  <c r="AJ40" i="1"/>
  <c r="AK40" i="1"/>
  <c r="AJ41" i="1"/>
  <c r="AK41" i="1"/>
  <c r="AJ43" i="1"/>
  <c r="AK43" i="1"/>
  <c r="AJ44" i="1"/>
  <c r="AK44" i="1"/>
  <c r="AJ45" i="1"/>
  <c r="AK45" i="1"/>
  <c r="AJ46" i="1"/>
  <c r="AK46" i="1"/>
  <c r="AJ47" i="1"/>
  <c r="AK47" i="1"/>
  <c r="AJ48" i="1"/>
  <c r="AK48" i="1"/>
  <c r="AJ50" i="1"/>
  <c r="AK50" i="1"/>
  <c r="AJ51" i="1"/>
  <c r="AK51" i="1"/>
  <c r="AJ52" i="1"/>
  <c r="AK52" i="1"/>
  <c r="AJ53" i="1"/>
  <c r="AK53" i="1"/>
  <c r="AJ54" i="1"/>
  <c r="AK54" i="1"/>
  <c r="AJ55" i="1"/>
  <c r="AK55" i="1"/>
  <c r="AJ56" i="1"/>
  <c r="AK56" i="1"/>
  <c r="AJ57" i="1"/>
  <c r="AK57" i="1"/>
  <c r="AJ58" i="1"/>
  <c r="AK58" i="1"/>
  <c r="AJ59" i="1"/>
  <c r="AK59" i="1"/>
  <c r="AJ60" i="1"/>
  <c r="AK60" i="1"/>
  <c r="AJ61" i="1"/>
  <c r="AK61" i="1"/>
  <c r="AJ62" i="1"/>
  <c r="AK62" i="1"/>
  <c r="AJ63" i="1"/>
  <c r="AK63" i="1"/>
  <c r="AJ64" i="1"/>
  <c r="AK64" i="1"/>
  <c r="AJ65" i="1"/>
  <c r="AK65" i="1"/>
  <c r="AJ66" i="1"/>
  <c r="AK66" i="1"/>
  <c r="AJ67" i="1"/>
  <c r="AK67" i="1"/>
  <c r="AJ68" i="1"/>
  <c r="AK68" i="1"/>
  <c r="AJ69" i="1"/>
  <c r="AK69" i="1"/>
  <c r="AJ70" i="1"/>
  <c r="AK70" i="1"/>
  <c r="AJ71" i="1"/>
  <c r="AK71" i="1"/>
  <c r="AJ72" i="1"/>
  <c r="AK72" i="1"/>
  <c r="AJ73" i="1"/>
  <c r="AK73" i="1"/>
  <c r="AJ74" i="1"/>
  <c r="AK74" i="1"/>
  <c r="AJ75" i="1"/>
  <c r="AK75" i="1"/>
  <c r="AJ78" i="1"/>
  <c r="AK78" i="1"/>
  <c r="AJ81" i="1"/>
  <c r="AK81" i="1"/>
  <c r="AJ85" i="1"/>
  <c r="AK85" i="1"/>
  <c r="AJ86" i="1"/>
  <c r="AK86" i="1"/>
  <c r="AJ87" i="1"/>
  <c r="AK87" i="1"/>
  <c r="AJ88" i="1"/>
  <c r="AK88" i="1"/>
  <c r="AJ89" i="1"/>
  <c r="AK89" i="1"/>
  <c r="AJ90" i="1"/>
  <c r="AK90" i="1"/>
  <c r="AJ91" i="1"/>
  <c r="AK91" i="1"/>
  <c r="AJ92" i="1"/>
  <c r="AK92" i="1"/>
  <c r="AJ93" i="1"/>
  <c r="AK93" i="1"/>
  <c r="AJ94" i="1"/>
  <c r="AK94" i="1"/>
  <c r="AJ95" i="1"/>
  <c r="AK95" i="1"/>
  <c r="AJ96" i="1"/>
  <c r="AK96" i="1"/>
  <c r="AJ97" i="1"/>
  <c r="AK97" i="1"/>
  <c r="AJ99" i="1"/>
  <c r="AK99" i="1"/>
  <c r="H42" i="1" l="1"/>
  <c r="P42" i="1"/>
  <c r="F42" i="1"/>
  <c r="N42" i="1"/>
  <c r="V50" i="1"/>
  <c r="AB50" i="1"/>
  <c r="AC50" i="1" s="1"/>
  <c r="X50" i="1"/>
  <c r="AD50" i="1"/>
  <c r="AE50" i="1" s="1"/>
  <c r="W50" i="1"/>
  <c r="U50" i="1"/>
  <c r="P50" i="1"/>
  <c r="Q50" i="1"/>
  <c r="N50" i="1"/>
  <c r="O50" i="1"/>
  <c r="D7" i="2"/>
  <c r="D8" i="2"/>
  <c r="D10" i="2"/>
  <c r="D11" i="2"/>
  <c r="D12" i="2"/>
  <c r="D13" i="2"/>
  <c r="D14" i="2"/>
  <c r="D15" i="2"/>
  <c r="D16" i="2"/>
  <c r="D6" i="2"/>
  <c r="G53" i="1"/>
  <c r="E53" i="1"/>
  <c r="F53" i="1" s="1"/>
  <c r="H53" i="1" l="1"/>
  <c r="AN52" i="1"/>
  <c r="I63" i="1"/>
  <c r="J63" i="1" s="1"/>
  <c r="G63" i="1"/>
  <c r="H63" i="1" s="1"/>
  <c r="E63" i="1"/>
  <c r="F63" i="1" s="1"/>
  <c r="E97" i="1" l="1"/>
  <c r="F97" i="1" s="1"/>
  <c r="G97" i="1"/>
  <c r="H97" i="1" s="1"/>
  <c r="I97" i="1"/>
  <c r="J97" i="1" s="1"/>
  <c r="I10" i="1" l="1"/>
  <c r="J10" i="1" s="1"/>
  <c r="G10" i="1"/>
  <c r="H10" i="1" s="1"/>
  <c r="E10" i="1"/>
  <c r="F10" i="1" s="1"/>
  <c r="D10" i="1"/>
  <c r="I9" i="1"/>
  <c r="J9" i="1" s="1"/>
  <c r="G9" i="1"/>
  <c r="H9" i="1" s="1"/>
  <c r="E9" i="1"/>
  <c r="F9" i="1" s="1"/>
  <c r="D9" i="1"/>
  <c r="AN14" i="1"/>
  <c r="AP14" i="1"/>
  <c r="AN16" i="1"/>
  <c r="AP16" i="1"/>
  <c r="AN20" i="1"/>
  <c r="AP20" i="1"/>
  <c r="AN23" i="1"/>
  <c r="AP23" i="1"/>
  <c r="AN34" i="1"/>
  <c r="AP34" i="1"/>
  <c r="AN43" i="1"/>
  <c r="AP43" i="1"/>
  <c r="AN55" i="1"/>
  <c r="AP55" i="1"/>
  <c r="AN59" i="1"/>
  <c r="AP59" i="1"/>
  <c r="AN62" i="1"/>
  <c r="AP62" i="1"/>
  <c r="AN63" i="1"/>
  <c r="AP63" i="1"/>
  <c r="AN66" i="1"/>
  <c r="AP66" i="1"/>
  <c r="AN73" i="1"/>
  <c r="AP73" i="1"/>
  <c r="AN75" i="1"/>
  <c r="AP75" i="1"/>
  <c r="AN97" i="1"/>
  <c r="AP97" i="1"/>
  <c r="I11" i="1"/>
  <c r="J11" i="1" s="1"/>
  <c r="G11" i="1"/>
  <c r="H11" i="1" s="1"/>
  <c r="E11" i="1"/>
  <c r="F11" i="1" s="1"/>
  <c r="D11" i="1"/>
  <c r="D12" i="1"/>
  <c r="E12" i="1"/>
  <c r="F12" i="1" s="1"/>
  <c r="G12" i="1"/>
  <c r="H12" i="1" s="1"/>
  <c r="I12" i="1"/>
  <c r="J12" i="1" s="1"/>
  <c r="D13" i="1"/>
  <c r="E13" i="1"/>
  <c r="F13" i="1" s="1"/>
  <c r="G13" i="1"/>
  <c r="AN13" i="1" s="1"/>
  <c r="I13" i="1"/>
  <c r="J13" i="1" s="1"/>
  <c r="E92" i="1"/>
  <c r="F92" i="1" s="1"/>
  <c r="G92" i="1"/>
  <c r="H92" i="1" s="1"/>
  <c r="I92" i="1"/>
  <c r="J92" i="1" s="1"/>
  <c r="I57" i="1"/>
  <c r="J57" i="1" s="1"/>
  <c r="G57" i="1"/>
  <c r="H57" i="1" s="1"/>
  <c r="E57" i="1"/>
  <c r="F57" i="1" s="1"/>
  <c r="I40" i="1"/>
  <c r="J40" i="1" s="1"/>
  <c r="G40" i="1"/>
  <c r="H40" i="1" s="1"/>
  <c r="E40" i="1"/>
  <c r="F40" i="1" s="1"/>
  <c r="I38" i="1"/>
  <c r="J38" i="1" s="1"/>
  <c r="G38" i="1"/>
  <c r="E38" i="1"/>
  <c r="Z38" i="1"/>
  <c r="AA38" i="1" s="1"/>
  <c r="I86" i="1"/>
  <c r="J86" i="1" s="1"/>
  <c r="G86" i="1"/>
  <c r="H86" i="1" s="1"/>
  <c r="E86" i="1"/>
  <c r="F86" i="1" s="1"/>
  <c r="I85" i="1"/>
  <c r="J85" i="1" s="1"/>
  <c r="G85" i="1"/>
  <c r="H85" i="1" s="1"/>
  <c r="E85" i="1"/>
  <c r="F85" i="1" s="1"/>
  <c r="I62" i="1"/>
  <c r="J62" i="1" s="1"/>
  <c r="G62" i="1"/>
  <c r="H62" i="1" s="1"/>
  <c r="E62" i="1"/>
  <c r="F62" i="1" s="1"/>
  <c r="I94" i="1"/>
  <c r="J94" i="1" s="1"/>
  <c r="G94" i="1"/>
  <c r="H94" i="1" s="1"/>
  <c r="E94" i="1"/>
  <c r="F94" i="1" s="1"/>
  <c r="I87" i="1"/>
  <c r="J87" i="1" s="1"/>
  <c r="G87" i="1"/>
  <c r="H87" i="1" s="1"/>
  <c r="E87" i="1"/>
  <c r="F87" i="1" s="1"/>
  <c r="I82" i="1"/>
  <c r="J82" i="1" s="1"/>
  <c r="G82" i="1"/>
  <c r="H82" i="1" s="1"/>
  <c r="E82" i="1"/>
  <c r="F82" i="1" s="1"/>
  <c r="I88" i="1"/>
  <c r="J88" i="1" s="1"/>
  <c r="G88" i="1"/>
  <c r="H88" i="1" s="1"/>
  <c r="E88" i="1"/>
  <c r="F88" i="1" s="1"/>
  <c r="Z37" i="1"/>
  <c r="AA37" i="1" s="1"/>
  <c r="E37" i="1"/>
  <c r="N37" i="1" s="1"/>
  <c r="G37" i="1"/>
  <c r="P37" i="1" s="1"/>
  <c r="I37" i="1"/>
  <c r="AP36" i="1" s="1"/>
  <c r="Z39" i="1"/>
  <c r="AA39" i="1" s="1"/>
  <c r="E39" i="1"/>
  <c r="U39" i="1" s="1"/>
  <c r="G39" i="1"/>
  <c r="W39" i="1" s="1"/>
  <c r="I39" i="1"/>
  <c r="AP38" i="1" s="1"/>
  <c r="Z65" i="1"/>
  <c r="AA65" i="1" s="1"/>
  <c r="E65" i="1"/>
  <c r="F65" i="1" s="1"/>
  <c r="G65" i="1"/>
  <c r="P65" i="1" s="1"/>
  <c r="I65" i="1"/>
  <c r="J65" i="1" s="1"/>
  <c r="E66" i="1"/>
  <c r="F66" i="1" s="1"/>
  <c r="G66" i="1"/>
  <c r="H66" i="1" s="1"/>
  <c r="I66" i="1"/>
  <c r="J66" i="1" s="1"/>
  <c r="E93" i="1"/>
  <c r="F93" i="1" s="1"/>
  <c r="G93" i="1"/>
  <c r="H93" i="1" s="1"/>
  <c r="I93" i="1"/>
  <c r="AP93" i="1" s="1"/>
  <c r="E75" i="1"/>
  <c r="F75" i="1" s="1"/>
  <c r="G75" i="1"/>
  <c r="H75" i="1" s="1"/>
  <c r="I75" i="1"/>
  <c r="J75" i="1" s="1"/>
  <c r="AP10" i="1" l="1"/>
  <c r="H13" i="1"/>
  <c r="AP92" i="1"/>
  <c r="AN9" i="1"/>
  <c r="AP88" i="1"/>
  <c r="AP12" i="1"/>
  <c r="AN92" i="1"/>
  <c r="AN88" i="1"/>
  <c r="AN36" i="1"/>
  <c r="AN12" i="1"/>
  <c r="AP86" i="1"/>
  <c r="AP74" i="1"/>
  <c r="AP11" i="1"/>
  <c r="AN86" i="1"/>
  <c r="AN74" i="1"/>
  <c r="AN11" i="1"/>
  <c r="AP94" i="1"/>
  <c r="AP65" i="1"/>
  <c r="AP61" i="1"/>
  <c r="AP39" i="1"/>
  <c r="AN94" i="1"/>
  <c r="AN65" i="1"/>
  <c r="AN61" i="1"/>
  <c r="AN39" i="1"/>
  <c r="AN10" i="1"/>
  <c r="AP64" i="1"/>
  <c r="AP56" i="1"/>
  <c r="AP13" i="1"/>
  <c r="AN93" i="1"/>
  <c r="AN64" i="1"/>
  <c r="AN56" i="1"/>
  <c r="AN38" i="1"/>
  <c r="AP87" i="1"/>
  <c r="AN87" i="1"/>
  <c r="AP85" i="1"/>
  <c r="AN85" i="1"/>
  <c r="AP81" i="1"/>
  <c r="AN81" i="1"/>
  <c r="H38" i="1"/>
  <c r="W38" i="1"/>
  <c r="P38" i="1"/>
  <c r="F38" i="1"/>
  <c r="N38" i="1"/>
  <c r="U38" i="1"/>
  <c r="AP37" i="1"/>
  <c r="AN37" i="1"/>
  <c r="AP9" i="1"/>
  <c r="N39" i="1"/>
  <c r="J37" i="1"/>
  <c r="N65" i="1"/>
  <c r="P39" i="1"/>
  <c r="H65" i="1"/>
  <c r="X65" i="1" s="1"/>
  <c r="J93" i="1"/>
  <c r="F37" i="1"/>
  <c r="O37" i="1" s="1"/>
  <c r="J39" i="1"/>
  <c r="H37" i="1"/>
  <c r="W37" i="1"/>
  <c r="U37" i="1"/>
  <c r="H39" i="1"/>
  <c r="F39" i="1"/>
  <c r="O39" i="1" s="1"/>
  <c r="AB65" i="1"/>
  <c r="AC65" i="1" s="1"/>
  <c r="V65" i="1"/>
  <c r="U65" i="1"/>
  <c r="W65" i="1"/>
  <c r="I99" i="1"/>
  <c r="AP99" i="1" s="1"/>
  <c r="I96" i="1"/>
  <c r="AP96" i="1" s="1"/>
  <c r="I95" i="1"/>
  <c r="AP95" i="1" s="1"/>
  <c r="I91" i="1"/>
  <c r="AP91" i="1" s="1"/>
  <c r="I90" i="1"/>
  <c r="AP90" i="1" s="1"/>
  <c r="I89" i="1"/>
  <c r="AP89" i="1" s="1"/>
  <c r="I81" i="1"/>
  <c r="AP78" i="1" s="1"/>
  <c r="I73" i="1"/>
  <c r="AP72" i="1" s="1"/>
  <c r="I72" i="1"/>
  <c r="AP71" i="1" s="1"/>
  <c r="I71" i="1"/>
  <c r="AP70" i="1" s="1"/>
  <c r="I70" i="1"/>
  <c r="AP69" i="1" s="1"/>
  <c r="I69" i="1"/>
  <c r="AP68" i="1" s="1"/>
  <c r="I68" i="1"/>
  <c r="AP67" i="1" s="1"/>
  <c r="I61" i="1"/>
  <c r="AP60" i="1" s="1"/>
  <c r="I59" i="1"/>
  <c r="AP58" i="1" s="1"/>
  <c r="I58" i="1"/>
  <c r="AP57" i="1" s="1"/>
  <c r="I51" i="1"/>
  <c r="AP50" i="1" s="1"/>
  <c r="I49" i="1"/>
  <c r="AP48" i="1" s="1"/>
  <c r="I48" i="1"/>
  <c r="AP47" i="1" s="1"/>
  <c r="I47" i="1"/>
  <c r="AP46" i="1" s="1"/>
  <c r="I46" i="1"/>
  <c r="AP45" i="1" s="1"/>
  <c r="I45" i="1"/>
  <c r="AP44" i="1" s="1"/>
  <c r="I43" i="1"/>
  <c r="AP41" i="1" s="1"/>
  <c r="I41" i="1"/>
  <c r="AP40" i="1" s="1"/>
  <c r="I36" i="1"/>
  <c r="AP35" i="1" s="1"/>
  <c r="I34" i="1"/>
  <c r="AP33" i="1" s="1"/>
  <c r="I33" i="1"/>
  <c r="AP32" i="1" s="1"/>
  <c r="I32" i="1"/>
  <c r="AP31" i="1" s="1"/>
  <c r="I31" i="1"/>
  <c r="AP30" i="1" s="1"/>
  <c r="I30" i="1"/>
  <c r="AP29" i="1" s="1"/>
  <c r="I29" i="1"/>
  <c r="AP28" i="1" s="1"/>
  <c r="I28" i="1"/>
  <c r="AP27" i="1" s="1"/>
  <c r="I27" i="1"/>
  <c r="AP26" i="1" s="1"/>
  <c r="I26" i="1"/>
  <c r="AP25" i="1" s="1"/>
  <c r="I25" i="1"/>
  <c r="AP24" i="1" s="1"/>
  <c r="I23" i="1"/>
  <c r="AP22" i="1" s="1"/>
  <c r="I21" i="1"/>
  <c r="AP21" i="1" s="1"/>
  <c r="I19" i="1"/>
  <c r="AP19" i="1" s="1"/>
  <c r="I18" i="1"/>
  <c r="AP18" i="1" s="1"/>
  <c r="I17" i="1"/>
  <c r="AP17" i="1" s="1"/>
  <c r="I15" i="1"/>
  <c r="AP15" i="1" s="1"/>
  <c r="I8" i="1"/>
  <c r="AD65" i="1" l="1"/>
  <c r="AE65" i="1" s="1"/>
  <c r="V37" i="1"/>
  <c r="AB37" i="1"/>
  <c r="AC37" i="1" s="1"/>
  <c r="Q37" i="1"/>
  <c r="X37" i="1"/>
  <c r="AD37" i="1"/>
  <c r="AE37" i="1" s="1"/>
  <c r="V39" i="1"/>
  <c r="AB39" i="1"/>
  <c r="AC39" i="1" s="1"/>
  <c r="Q39" i="1"/>
  <c r="X39" i="1"/>
  <c r="AD39" i="1"/>
  <c r="AE39" i="1" s="1"/>
  <c r="Q65" i="1"/>
  <c r="O65" i="1"/>
  <c r="J8" i="1"/>
  <c r="J15" i="1"/>
  <c r="J17" i="1"/>
  <c r="J18" i="1"/>
  <c r="J19" i="1"/>
  <c r="J21" i="1"/>
  <c r="J23" i="1"/>
  <c r="J25" i="1"/>
  <c r="J26" i="1"/>
  <c r="J27" i="1"/>
  <c r="J28" i="1"/>
  <c r="J29" i="1"/>
  <c r="J31" i="1"/>
  <c r="J32" i="1"/>
  <c r="J33" i="1"/>
  <c r="J34" i="1"/>
  <c r="J36" i="1"/>
  <c r="J41" i="1"/>
  <c r="J43" i="1"/>
  <c r="J45" i="1"/>
  <c r="J46" i="1"/>
  <c r="J47" i="1"/>
  <c r="J48" i="1"/>
  <c r="J49" i="1"/>
  <c r="J51" i="1"/>
  <c r="J58" i="1"/>
  <c r="J59" i="1"/>
  <c r="J61" i="1" l="1"/>
  <c r="J30" i="1"/>
  <c r="AP8" i="1"/>
  <c r="J69" i="1" l="1"/>
  <c r="J99" i="1"/>
  <c r="J96" i="1"/>
  <c r="J95" i="1"/>
  <c r="J91" i="1"/>
  <c r="J90" i="1"/>
  <c r="J89" i="1"/>
  <c r="J81" i="1"/>
  <c r="J73" i="1"/>
  <c r="J72" i="1"/>
  <c r="J71" i="1"/>
  <c r="J70" i="1"/>
  <c r="J68" i="1"/>
  <c r="G99" i="1" l="1"/>
  <c r="AN99" i="1" s="1"/>
  <c r="E99" i="1"/>
  <c r="G96" i="1"/>
  <c r="AN96" i="1" s="1"/>
  <c r="E96" i="1"/>
  <c r="G95" i="1"/>
  <c r="AN95" i="1" s="1"/>
  <c r="E95" i="1"/>
  <c r="F95" i="1" s="1"/>
  <c r="Z95" i="1"/>
  <c r="AA95" i="1" s="1"/>
  <c r="G91" i="1"/>
  <c r="AN91" i="1" s="1"/>
  <c r="E91" i="1"/>
  <c r="F91" i="1" s="1"/>
  <c r="G90" i="1"/>
  <c r="AN90" i="1" s="1"/>
  <c r="E90" i="1"/>
  <c r="F90" i="1" s="1"/>
  <c r="G89" i="1"/>
  <c r="AN89" i="1" s="1"/>
  <c r="E89" i="1"/>
  <c r="G81" i="1"/>
  <c r="AN78" i="1" s="1"/>
  <c r="E81" i="1"/>
  <c r="F81" i="1" s="1"/>
  <c r="W75" i="1"/>
  <c r="Z75" i="1"/>
  <c r="AA75" i="1" s="1"/>
  <c r="G73" i="1"/>
  <c r="AN72" i="1" s="1"/>
  <c r="E73" i="1"/>
  <c r="U73" i="1" s="1"/>
  <c r="G72" i="1"/>
  <c r="AN71" i="1" s="1"/>
  <c r="E72" i="1"/>
  <c r="F72" i="1" s="1"/>
  <c r="G71" i="1"/>
  <c r="AN70" i="1" s="1"/>
  <c r="E71" i="1"/>
  <c r="U71" i="1" s="1"/>
  <c r="Z71" i="1"/>
  <c r="AA71" i="1" s="1"/>
  <c r="G70" i="1"/>
  <c r="AN69" i="1" s="1"/>
  <c r="E70" i="1"/>
  <c r="U70" i="1" s="1"/>
  <c r="G69" i="1"/>
  <c r="AN68" i="1" s="1"/>
  <c r="E69" i="1"/>
  <c r="U69" i="1" s="1"/>
  <c r="G68" i="1"/>
  <c r="AN67" i="1" s="1"/>
  <c r="E68" i="1"/>
  <c r="F68" i="1" s="1"/>
  <c r="Z68" i="1"/>
  <c r="AA68" i="1" s="1"/>
  <c r="U66" i="1"/>
  <c r="G61" i="1"/>
  <c r="AN60" i="1" s="1"/>
  <c r="E61" i="1"/>
  <c r="U61" i="1" s="1"/>
  <c r="Z61" i="1"/>
  <c r="AA61" i="1" s="1"/>
  <c r="G59" i="1"/>
  <c r="AN58" i="1" s="1"/>
  <c r="E59" i="1"/>
  <c r="U59" i="1" s="1"/>
  <c r="G58" i="1"/>
  <c r="AN57" i="1" s="1"/>
  <c r="E58" i="1"/>
  <c r="F58" i="1" s="1"/>
  <c r="G51" i="1"/>
  <c r="AN50" i="1" s="1"/>
  <c r="E51" i="1"/>
  <c r="F51" i="1" s="1"/>
  <c r="G49" i="1"/>
  <c r="AN48" i="1" s="1"/>
  <c r="E49" i="1"/>
  <c r="U49" i="1" s="1"/>
  <c r="G48" i="1"/>
  <c r="AN47" i="1" s="1"/>
  <c r="E48" i="1"/>
  <c r="U48" i="1" s="1"/>
  <c r="G47" i="1"/>
  <c r="AN46" i="1" s="1"/>
  <c r="E47" i="1"/>
  <c r="U47" i="1" s="1"/>
  <c r="Z47" i="1"/>
  <c r="AA47" i="1" s="1"/>
  <c r="G46" i="1"/>
  <c r="AN45" i="1" s="1"/>
  <c r="E46" i="1"/>
  <c r="U46" i="1" s="1"/>
  <c r="G45" i="1"/>
  <c r="AN44" i="1" s="1"/>
  <c r="E45" i="1"/>
  <c r="F45" i="1" s="1"/>
  <c r="AB45" i="1" s="1"/>
  <c r="AC45" i="1" s="1"/>
  <c r="Z45" i="1"/>
  <c r="AA45" i="1" s="1"/>
  <c r="AD44" i="1"/>
  <c r="AE44" i="1" s="1"/>
  <c r="AB44" i="1"/>
  <c r="AC44" i="1" s="1"/>
  <c r="Z44" i="1"/>
  <c r="AA44" i="1" s="1"/>
  <c r="X44" i="1"/>
  <c r="W44" i="1"/>
  <c r="V44" i="1"/>
  <c r="U44" i="1"/>
  <c r="Q44" i="1"/>
  <c r="P44" i="1"/>
  <c r="O44" i="1"/>
  <c r="N44" i="1"/>
  <c r="G43" i="1"/>
  <c r="AN41" i="1" s="1"/>
  <c r="E43" i="1"/>
  <c r="F43" i="1" s="1"/>
  <c r="G41" i="1"/>
  <c r="AN40" i="1" s="1"/>
  <c r="E41" i="1"/>
  <c r="U41" i="1" s="1"/>
  <c r="G36" i="1"/>
  <c r="AN35" i="1" s="1"/>
  <c r="E36" i="1"/>
  <c r="F36" i="1" s="1"/>
  <c r="Z36" i="1"/>
  <c r="AA36" i="1" s="1"/>
  <c r="G34" i="1"/>
  <c r="AN33" i="1" s="1"/>
  <c r="E34" i="1"/>
  <c r="F34" i="1" s="1"/>
  <c r="G33" i="1"/>
  <c r="AN32" i="1" s="1"/>
  <c r="E33" i="1"/>
  <c r="N33" i="1" s="1"/>
  <c r="Z33" i="1"/>
  <c r="AA33" i="1" s="1"/>
  <c r="G32" i="1"/>
  <c r="AN31" i="1" s="1"/>
  <c r="E32" i="1"/>
  <c r="F32" i="1" s="1"/>
  <c r="G31" i="1"/>
  <c r="AN30" i="1" s="1"/>
  <c r="E31" i="1"/>
  <c r="U31" i="1" s="1"/>
  <c r="G30" i="1"/>
  <c r="AN29" i="1" s="1"/>
  <c r="E30" i="1"/>
  <c r="F30" i="1" s="1"/>
  <c r="G29" i="1"/>
  <c r="AN28" i="1" s="1"/>
  <c r="E29" i="1"/>
  <c r="U29" i="1" s="1"/>
  <c r="Z29" i="1"/>
  <c r="AA29" i="1" s="1"/>
  <c r="G28" i="1"/>
  <c r="AN27" i="1" s="1"/>
  <c r="E28" i="1"/>
  <c r="U28" i="1" s="1"/>
  <c r="G27" i="1"/>
  <c r="AN26" i="1" s="1"/>
  <c r="E27" i="1"/>
  <c r="U27" i="1" s="1"/>
  <c r="G26" i="1"/>
  <c r="AN25" i="1" s="1"/>
  <c r="E26" i="1"/>
  <c r="U26" i="1" s="1"/>
  <c r="G25" i="1"/>
  <c r="AN24" i="1" s="1"/>
  <c r="E25" i="1"/>
  <c r="N25" i="1" s="1"/>
  <c r="Z25" i="1"/>
  <c r="AA25" i="1" s="1"/>
  <c r="G23" i="1"/>
  <c r="AN22" i="1" s="1"/>
  <c r="E23" i="1"/>
  <c r="U23" i="1" s="1"/>
  <c r="Z23" i="1"/>
  <c r="AA23" i="1" s="1"/>
  <c r="G21" i="1"/>
  <c r="AN21" i="1" s="1"/>
  <c r="E21" i="1"/>
  <c r="F21" i="1" s="1"/>
  <c r="AD20" i="1"/>
  <c r="AE20" i="1" s="1"/>
  <c r="AB20" i="1"/>
  <c r="AC20" i="1" s="1"/>
  <c r="Z20" i="1"/>
  <c r="AA20" i="1" s="1"/>
  <c r="X20" i="1"/>
  <c r="W20" i="1"/>
  <c r="V20" i="1"/>
  <c r="U20" i="1"/>
  <c r="Q20" i="1"/>
  <c r="P20" i="1"/>
  <c r="O20" i="1"/>
  <c r="N20" i="1"/>
  <c r="G19" i="1"/>
  <c r="AN19" i="1" s="1"/>
  <c r="E19" i="1"/>
  <c r="U19" i="1" s="1"/>
  <c r="D19" i="1"/>
  <c r="Z19" i="1" s="1"/>
  <c r="AA19" i="1" s="1"/>
  <c r="G18" i="1"/>
  <c r="AN18" i="1" s="1"/>
  <c r="E18" i="1"/>
  <c r="F18" i="1" s="1"/>
  <c r="D18" i="1"/>
  <c r="G17" i="1"/>
  <c r="AN17" i="1" s="1"/>
  <c r="E17" i="1"/>
  <c r="D17" i="1"/>
  <c r="Z17" i="1" s="1"/>
  <c r="AA17" i="1" s="1"/>
  <c r="G15" i="1"/>
  <c r="AN15" i="1" s="1"/>
  <c r="E15" i="1"/>
  <c r="N15" i="1" s="1"/>
  <c r="D15" i="1"/>
  <c r="Z15" i="1" s="1"/>
  <c r="AA15" i="1" s="1"/>
  <c r="AD14" i="1"/>
  <c r="AE14" i="1" s="1"/>
  <c r="AB14" i="1"/>
  <c r="AC14" i="1" s="1"/>
  <c r="Z14" i="1"/>
  <c r="AA14" i="1" s="1"/>
  <c r="X14" i="1"/>
  <c r="W14" i="1"/>
  <c r="V14" i="1"/>
  <c r="U14" i="1"/>
  <c r="Q14" i="1"/>
  <c r="P14" i="1"/>
  <c r="O14" i="1"/>
  <c r="N14" i="1"/>
  <c r="U13" i="1"/>
  <c r="Z13" i="1"/>
  <c r="AA13" i="1" s="1"/>
  <c r="N12" i="1"/>
  <c r="Z12" i="1"/>
  <c r="AA12" i="1" s="1"/>
  <c r="AK8" i="1"/>
  <c r="AJ8" i="1"/>
  <c r="G8" i="1"/>
  <c r="E8" i="1"/>
  <c r="F8" i="1" s="1"/>
  <c r="D8" i="1"/>
  <c r="Z8" i="1" s="1"/>
  <c r="AA8" i="1" s="1"/>
  <c r="U96" i="1" l="1"/>
  <c r="F96" i="1"/>
  <c r="U99" i="1"/>
  <c r="F99" i="1"/>
  <c r="V99" i="1" s="1"/>
  <c r="U89" i="1"/>
  <c r="F89" i="1"/>
  <c r="H48" i="1"/>
  <c r="Q48" i="1" s="1"/>
  <c r="W96" i="1"/>
  <c r="W8" i="1"/>
  <c r="AN8" i="1"/>
  <c r="P31" i="1"/>
  <c r="H41" i="1"/>
  <c r="X41" i="1" s="1"/>
  <c r="H51" i="1"/>
  <c r="Q51" i="1" s="1"/>
  <c r="W68" i="1"/>
  <c r="H28" i="1"/>
  <c r="AD28" i="1" s="1"/>
  <c r="AE28" i="1" s="1"/>
  <c r="W47" i="1"/>
  <c r="W61" i="1"/>
  <c r="W73" i="1"/>
  <c r="W95" i="1"/>
  <c r="H91" i="1"/>
  <c r="W17" i="1"/>
  <c r="W25" i="1"/>
  <c r="W33" i="1"/>
  <c r="H70" i="1"/>
  <c r="AD70" i="1" s="1"/>
  <c r="AE70" i="1" s="1"/>
  <c r="W26" i="1"/>
  <c r="W71" i="1"/>
  <c r="AD13" i="1"/>
  <c r="AE13" i="1" s="1"/>
  <c r="H30" i="1"/>
  <c r="X30" i="1" s="1"/>
  <c r="H36" i="1"/>
  <c r="X36" i="1" s="1"/>
  <c r="H81" i="1"/>
  <c r="X81" i="1" s="1"/>
  <c r="H90" i="1"/>
  <c r="W99" i="1"/>
  <c r="W21" i="1"/>
  <c r="W29" i="1"/>
  <c r="H58" i="1"/>
  <c r="Q58" i="1" s="1"/>
  <c r="W23" i="1"/>
  <c r="W12" i="1"/>
  <c r="W15" i="1"/>
  <c r="W19" i="1"/>
  <c r="P23" i="1"/>
  <c r="W27" i="1"/>
  <c r="W46" i="1"/>
  <c r="H72" i="1"/>
  <c r="Q72" i="1" s="1"/>
  <c r="W45" i="1"/>
  <c r="H32" i="1"/>
  <c r="X32" i="1" s="1"/>
  <c r="W34" i="1"/>
  <c r="W69" i="1"/>
  <c r="X66" i="1"/>
  <c r="F29" i="1"/>
  <c r="O29" i="1" s="1"/>
  <c r="P48" i="1"/>
  <c r="AB89" i="1"/>
  <c r="AC89" i="1" s="1"/>
  <c r="N36" i="1"/>
  <c r="F48" i="1"/>
  <c r="V48" i="1" s="1"/>
  <c r="F49" i="1"/>
  <c r="V49" i="1" s="1"/>
  <c r="N72" i="1"/>
  <c r="F69" i="1"/>
  <c r="V69" i="1" s="1"/>
  <c r="F59" i="1"/>
  <c r="V59" i="1" s="1"/>
  <c r="N48" i="1"/>
  <c r="N27" i="1"/>
  <c r="P27" i="1"/>
  <c r="N71" i="1"/>
  <c r="F15" i="1"/>
  <c r="O15" i="1" s="1"/>
  <c r="V30" i="1"/>
  <c r="V95" i="1"/>
  <c r="P17" i="1"/>
  <c r="F73" i="1"/>
  <c r="V73" i="1" s="1"/>
  <c r="X75" i="1"/>
  <c r="Z30" i="1"/>
  <c r="AA30" i="1" s="1"/>
  <c r="H33" i="1"/>
  <c r="X33" i="1" s="1"/>
  <c r="H95" i="1"/>
  <c r="X95" i="1" s="1"/>
  <c r="U15" i="1"/>
  <c r="H21" i="1"/>
  <c r="AD21" i="1" s="1"/>
  <c r="AE21" i="1" s="1"/>
  <c r="H23" i="1"/>
  <c r="X23" i="1" s="1"/>
  <c r="N29" i="1"/>
  <c r="P33" i="1"/>
  <c r="H46" i="1"/>
  <c r="X46" i="1" s="1"/>
  <c r="H69" i="1"/>
  <c r="Q69" i="1" s="1"/>
  <c r="N75" i="1"/>
  <c r="P15" i="1"/>
  <c r="P21" i="1"/>
  <c r="N23" i="1"/>
  <c r="P41" i="1"/>
  <c r="N45" i="1"/>
  <c r="P46" i="1"/>
  <c r="P58" i="1"/>
  <c r="AB66" i="1"/>
  <c r="AC66" i="1" s="1"/>
  <c r="Z69" i="1"/>
  <c r="AA69" i="1" s="1"/>
  <c r="P66" i="1"/>
  <c r="N81" i="1"/>
  <c r="P12" i="1"/>
  <c r="H25" i="1"/>
  <c r="X25" i="1" s="1"/>
  <c r="Z27" i="1"/>
  <c r="AA27" i="1" s="1"/>
  <c r="N28" i="1"/>
  <c r="V36" i="1"/>
  <c r="H47" i="1"/>
  <c r="X47" i="1" s="1"/>
  <c r="N51" i="1"/>
  <c r="H61" i="1"/>
  <c r="X61" i="1" s="1"/>
  <c r="H68" i="1"/>
  <c r="X68" i="1" s="1"/>
  <c r="P81" i="1"/>
  <c r="W32" i="1"/>
  <c r="N47" i="1"/>
  <c r="Z51" i="1"/>
  <c r="AA51" i="1" s="1"/>
  <c r="N58" i="1"/>
  <c r="N61" i="1"/>
  <c r="P72" i="1"/>
  <c r="P25" i="1"/>
  <c r="N30" i="1"/>
  <c r="V21" i="1"/>
  <c r="H26" i="1"/>
  <c r="X26" i="1" s="1"/>
  <c r="F27" i="1"/>
  <c r="V27" i="1" s="1"/>
  <c r="H45" i="1"/>
  <c r="X45" i="1" s="1"/>
  <c r="N69" i="1"/>
  <c r="N95" i="1"/>
  <c r="H96" i="1"/>
  <c r="P28" i="1"/>
  <c r="H15" i="1"/>
  <c r="X15" i="1" s="1"/>
  <c r="H19" i="1"/>
  <c r="X19" i="1" s="1"/>
  <c r="F23" i="1"/>
  <c r="O23" i="1" s="1"/>
  <c r="P26" i="1"/>
  <c r="F46" i="1"/>
  <c r="V46" i="1" s="1"/>
  <c r="V75" i="1"/>
  <c r="P96" i="1"/>
  <c r="V8" i="1"/>
  <c r="AB12" i="1"/>
  <c r="AC12" i="1" s="1"/>
  <c r="P19" i="1"/>
  <c r="H27" i="1"/>
  <c r="X27" i="1" s="1"/>
  <c r="P45" i="1"/>
  <c r="P69" i="1"/>
  <c r="F70" i="1"/>
  <c r="V70" i="1" s="1"/>
  <c r="F71" i="1"/>
  <c r="V71" i="1" s="1"/>
  <c r="H99" i="1"/>
  <c r="X99" i="1" s="1"/>
  <c r="X12" i="1"/>
  <c r="P13" i="1"/>
  <c r="F28" i="1"/>
  <c r="V28" i="1" s="1"/>
  <c r="F47" i="1"/>
  <c r="V47" i="1" s="1"/>
  <c r="V51" i="1"/>
  <c r="F61" i="1"/>
  <c r="V61" i="1" s="1"/>
  <c r="V68" i="1"/>
  <c r="P70" i="1"/>
  <c r="H71" i="1"/>
  <c r="X71" i="1" s="1"/>
  <c r="V18" i="1"/>
  <c r="O18" i="1"/>
  <c r="AB72" i="1"/>
  <c r="AC72" i="1" s="1"/>
  <c r="V72" i="1"/>
  <c r="AB13" i="1"/>
  <c r="AC13" i="1" s="1"/>
  <c r="H34" i="1"/>
  <c r="X34" i="1" s="1"/>
  <c r="N8" i="1"/>
  <c r="W13" i="1"/>
  <c r="H17" i="1"/>
  <c r="O58" i="1"/>
  <c r="Z58" i="1"/>
  <c r="AA58" i="1" s="1"/>
  <c r="O81" i="1"/>
  <c r="Z81" i="1"/>
  <c r="AA81" i="1" s="1"/>
  <c r="N96" i="1"/>
  <c r="V96" i="1"/>
  <c r="H8" i="1"/>
  <c r="X8" i="1" s="1"/>
  <c r="P18" i="1"/>
  <c r="O8" i="1"/>
  <c r="U12" i="1"/>
  <c r="H18" i="1"/>
  <c r="X18" i="1" s="1"/>
  <c r="P29" i="1"/>
  <c r="H29" i="1"/>
  <c r="X29" i="1" s="1"/>
  <c r="O36" i="1"/>
  <c r="V43" i="1"/>
  <c r="O43" i="1"/>
  <c r="AB58" i="1"/>
  <c r="AC58" i="1" s="1"/>
  <c r="V58" i="1"/>
  <c r="P73" i="1"/>
  <c r="H73" i="1"/>
  <c r="X73" i="1" s="1"/>
  <c r="AB81" i="1"/>
  <c r="AC81" i="1" s="1"/>
  <c r="V81" i="1"/>
  <c r="N17" i="1"/>
  <c r="F17" i="1"/>
  <c r="AB17" i="1" s="1"/>
  <c r="AC17" i="1" s="1"/>
  <c r="AB21" i="1"/>
  <c r="AC21" i="1" s="1"/>
  <c r="N21" i="1"/>
  <c r="Z41" i="1"/>
  <c r="AA41" i="1" s="1"/>
  <c r="P8" i="1"/>
  <c r="AB8" i="1"/>
  <c r="AC8" i="1" s="1"/>
  <c r="O75" i="1"/>
  <c r="O95" i="1"/>
  <c r="AB18" i="1"/>
  <c r="AC18" i="1" s="1"/>
  <c r="N18" i="1"/>
  <c r="N13" i="1"/>
  <c r="Z31" i="1"/>
  <c r="AA31" i="1" s="1"/>
  <c r="W43" i="1"/>
  <c r="P43" i="1"/>
  <c r="P49" i="1"/>
  <c r="H49" i="1"/>
  <c r="X49" i="1" s="1"/>
  <c r="O51" i="1"/>
  <c r="U18" i="1"/>
  <c r="N19" i="1"/>
  <c r="F19" i="1"/>
  <c r="AB19" i="1" s="1"/>
  <c r="AC19" i="1" s="1"/>
  <c r="U21" i="1"/>
  <c r="Z28" i="1"/>
  <c r="AA28" i="1" s="1"/>
  <c r="N31" i="1"/>
  <c r="F31" i="1"/>
  <c r="V31" i="1" s="1"/>
  <c r="H43" i="1"/>
  <c r="X43" i="1" s="1"/>
  <c r="W49" i="1"/>
  <c r="U8" i="1"/>
  <c r="U17" i="1"/>
  <c r="N26" i="1"/>
  <c r="V32" i="1"/>
  <c r="O32" i="1"/>
  <c r="Z48" i="1"/>
  <c r="AA48" i="1" s="1"/>
  <c r="P59" i="1"/>
  <c r="H59" i="1"/>
  <c r="X59" i="1" s="1"/>
  <c r="P89" i="1"/>
  <c r="H89" i="1"/>
  <c r="X89" i="1" s="1"/>
  <c r="W18" i="1"/>
  <c r="F26" i="1"/>
  <c r="V26" i="1" s="1"/>
  <c r="O30" i="1"/>
  <c r="AD32" i="1"/>
  <c r="AE32" i="1" s="1"/>
  <c r="P32" i="1"/>
  <c r="V34" i="1"/>
  <c r="O34" i="1"/>
  <c r="W59" i="1"/>
  <c r="O72" i="1"/>
  <c r="Z72" i="1"/>
  <c r="AA72" i="1" s="1"/>
  <c r="W89" i="1"/>
  <c r="P34" i="1"/>
  <c r="O45" i="1"/>
  <c r="V45" i="1"/>
  <c r="N41" i="1"/>
  <c r="F41" i="1"/>
  <c r="V41" i="1" s="1"/>
  <c r="AD66" i="1"/>
  <c r="AE66" i="1" s="1"/>
  <c r="Z18" i="1"/>
  <c r="AA18" i="1" s="1"/>
  <c r="P30" i="1"/>
  <c r="AB30" i="1"/>
  <c r="AC30" i="1" s="1"/>
  <c r="N32" i="1"/>
  <c r="Z32" i="1"/>
  <c r="AA32" i="1" s="1"/>
  <c r="N34" i="1"/>
  <c r="Z34" i="1"/>
  <c r="AA34" i="1" s="1"/>
  <c r="P36" i="1"/>
  <c r="AB36" i="1"/>
  <c r="AC36" i="1" s="1"/>
  <c r="N43" i="1"/>
  <c r="Z43" i="1"/>
  <c r="AA43" i="1" s="1"/>
  <c r="P51" i="1"/>
  <c r="AB51" i="1"/>
  <c r="AC51" i="1" s="1"/>
  <c r="U58" i="1"/>
  <c r="W66" i="1"/>
  <c r="N68" i="1"/>
  <c r="W70" i="1"/>
  <c r="U72" i="1"/>
  <c r="P75" i="1"/>
  <c r="AB75" i="1"/>
  <c r="AC75" i="1" s="1"/>
  <c r="U81" i="1"/>
  <c r="P95" i="1"/>
  <c r="AB95" i="1"/>
  <c r="AC95" i="1" s="1"/>
  <c r="N99" i="1"/>
  <c r="Z99" i="1"/>
  <c r="AA99" i="1" s="1"/>
  <c r="U25" i="1"/>
  <c r="W31" i="1"/>
  <c r="U33" i="1"/>
  <c r="W41" i="1"/>
  <c r="U45" i="1"/>
  <c r="P47" i="1"/>
  <c r="N49" i="1"/>
  <c r="Z49" i="1"/>
  <c r="AA49" i="1" s="1"/>
  <c r="N59" i="1"/>
  <c r="Z59" i="1"/>
  <c r="AA59" i="1" s="1"/>
  <c r="P61" i="1"/>
  <c r="O68" i="1"/>
  <c r="P71" i="1"/>
  <c r="N73" i="1"/>
  <c r="Z73" i="1"/>
  <c r="AA73" i="1" s="1"/>
  <c r="N89" i="1"/>
  <c r="Z89" i="1"/>
  <c r="AA89" i="1" s="1"/>
  <c r="Z21" i="1"/>
  <c r="AA21" i="1" s="1"/>
  <c r="F25" i="1"/>
  <c r="Z26" i="1"/>
  <c r="AA26" i="1" s="1"/>
  <c r="W28" i="1"/>
  <c r="U30" i="1"/>
  <c r="H31" i="1"/>
  <c r="AB32" i="1"/>
  <c r="AC32" i="1" s="1"/>
  <c r="F33" i="1"/>
  <c r="AB34" i="1"/>
  <c r="AC34" i="1" s="1"/>
  <c r="U36" i="1"/>
  <c r="AB43" i="1"/>
  <c r="AC43" i="1" s="1"/>
  <c r="N46" i="1"/>
  <c r="Z46" i="1"/>
  <c r="AA46" i="1" s="1"/>
  <c r="W48" i="1"/>
  <c r="U51" i="1"/>
  <c r="W58" i="1"/>
  <c r="N66" i="1"/>
  <c r="Z66" i="1"/>
  <c r="AA66" i="1" s="1"/>
  <c r="P68" i="1"/>
  <c r="AB68" i="1"/>
  <c r="AC68" i="1" s="1"/>
  <c r="N70" i="1"/>
  <c r="Z70" i="1"/>
  <c r="AA70" i="1" s="1"/>
  <c r="W72" i="1"/>
  <c r="U75" i="1"/>
  <c r="W81" i="1"/>
  <c r="U95" i="1"/>
  <c r="P99" i="1"/>
  <c r="O21" i="1"/>
  <c r="Z96" i="1"/>
  <c r="AA96" i="1" s="1"/>
  <c r="W30" i="1"/>
  <c r="U32" i="1"/>
  <c r="U34" i="1"/>
  <c r="W36" i="1"/>
  <c r="U43" i="1"/>
  <c r="W51" i="1"/>
  <c r="U68" i="1"/>
  <c r="AD48" i="1" l="1"/>
  <c r="AE48" i="1" s="1"/>
  <c r="O49" i="1"/>
  <c r="AB49" i="1"/>
  <c r="AC49" i="1" s="1"/>
  <c r="X48" i="1"/>
  <c r="O26" i="1"/>
  <c r="AD33" i="1"/>
  <c r="AE33" i="1" s="1"/>
  <c r="AD81" i="1"/>
  <c r="AE81" i="1" s="1"/>
  <c r="AB29" i="1"/>
  <c r="AC29" i="1" s="1"/>
  <c r="AD68" i="1"/>
  <c r="AE68" i="1" s="1"/>
  <c r="AD51" i="1"/>
  <c r="AE51" i="1" s="1"/>
  <c r="Q30" i="1"/>
  <c r="Q36" i="1"/>
  <c r="AD30" i="1"/>
  <c r="AE30" i="1" s="1"/>
  <c r="AD36" i="1"/>
  <c r="AE36" i="1" s="1"/>
  <c r="Q81" i="1"/>
  <c r="Q70" i="1"/>
  <c r="Q41" i="1"/>
  <c r="Q46" i="1"/>
  <c r="X70" i="1"/>
  <c r="O48" i="1"/>
  <c r="AB48" i="1"/>
  <c r="AC48" i="1" s="1"/>
  <c r="AD46" i="1"/>
  <c r="AE46" i="1" s="1"/>
  <c r="Q32" i="1"/>
  <c r="AD41" i="1"/>
  <c r="AE41" i="1" s="1"/>
  <c r="X51" i="1"/>
  <c r="AB73" i="1"/>
  <c r="AC73" i="1" s="1"/>
  <c r="O73" i="1"/>
  <c r="Q28" i="1"/>
  <c r="O96" i="1"/>
  <c r="Q73" i="1"/>
  <c r="O89" i="1"/>
  <c r="X58" i="1"/>
  <c r="AD23" i="1"/>
  <c r="AE23" i="1" s="1"/>
  <c r="O99" i="1"/>
  <c r="Q25" i="1"/>
  <c r="V89" i="1"/>
  <c r="AD58" i="1"/>
  <c r="AE58" i="1" s="1"/>
  <c r="Q13" i="1"/>
  <c r="V29" i="1"/>
  <c r="AD72" i="1"/>
  <c r="AE72" i="1" s="1"/>
  <c r="X13" i="1"/>
  <c r="X72" i="1"/>
  <c r="X28" i="1"/>
  <c r="AB99" i="1"/>
  <c r="AC99" i="1" s="1"/>
  <c r="Q21" i="1"/>
  <c r="Q66" i="1"/>
  <c r="V66" i="1"/>
  <c r="O66" i="1"/>
  <c r="AD71" i="1"/>
  <c r="AE71" i="1" s="1"/>
  <c r="Q68" i="1"/>
  <c r="AD99" i="1"/>
  <c r="AE99" i="1" s="1"/>
  <c r="AB61" i="1"/>
  <c r="AC61" i="1" s="1"/>
  <c r="Q75" i="1"/>
  <c r="AD75" i="1"/>
  <c r="AE75" i="1" s="1"/>
  <c r="Q12" i="1"/>
  <c r="V15" i="1"/>
  <c r="Q95" i="1"/>
  <c r="Q47" i="1"/>
  <c r="O69" i="1"/>
  <c r="O70" i="1"/>
  <c r="Q15" i="1"/>
  <c r="AB15" i="1"/>
  <c r="AC15" i="1" s="1"/>
  <c r="AB69" i="1"/>
  <c r="AC69" i="1" s="1"/>
  <c r="AD73" i="1"/>
  <c r="AE73" i="1" s="1"/>
  <c r="AD29" i="1"/>
  <c r="AE29" i="1" s="1"/>
  <c r="O59" i="1"/>
  <c r="AB59" i="1"/>
  <c r="AC59" i="1" s="1"/>
  <c r="AD69" i="1"/>
  <c r="AE69" i="1" s="1"/>
  <c r="O28" i="1"/>
  <c r="Q99" i="1"/>
  <c r="X69" i="1"/>
  <c r="AB27" i="1"/>
  <c r="AC27" i="1" s="1"/>
  <c r="O27" i="1"/>
  <c r="AD27" i="1"/>
  <c r="AE27" i="1" s="1"/>
  <c r="Q29" i="1"/>
  <c r="AD26" i="1"/>
  <c r="AE26" i="1" s="1"/>
  <c r="AD25" i="1"/>
  <c r="AE25" i="1" s="1"/>
  <c r="AD34" i="1"/>
  <c r="AE34" i="1" s="1"/>
  <c r="X21" i="1"/>
  <c r="Q33" i="1"/>
  <c r="AD47" i="1"/>
  <c r="AE47" i="1" s="1"/>
  <c r="AD95" i="1"/>
  <c r="AE95" i="1" s="1"/>
  <c r="O61" i="1"/>
  <c r="Q18" i="1"/>
  <c r="Q34" i="1"/>
  <c r="Q23" i="1"/>
  <c r="AD15" i="1"/>
  <c r="AE15" i="1" s="1"/>
  <c r="AD89" i="1"/>
  <c r="AE89" i="1" s="1"/>
  <c r="AD49" i="1"/>
  <c r="AE49" i="1" s="1"/>
  <c r="Q27" i="1"/>
  <c r="AB70" i="1"/>
  <c r="AC70" i="1" s="1"/>
  <c r="O47" i="1"/>
  <c r="AD61" i="1"/>
  <c r="AE61" i="1" s="1"/>
  <c r="AB47" i="1"/>
  <c r="AC47" i="1" s="1"/>
  <c r="AD12" i="1"/>
  <c r="AE12" i="1" s="1"/>
  <c r="Q61" i="1"/>
  <c r="V12" i="1"/>
  <c r="O12" i="1"/>
  <c r="V23" i="1"/>
  <c r="AB23" i="1"/>
  <c r="AC23" i="1" s="1"/>
  <c r="AB28" i="1"/>
  <c r="AC28" i="1" s="1"/>
  <c r="AD19" i="1"/>
  <c r="AE19" i="1" s="1"/>
  <c r="X96" i="1"/>
  <c r="AD96" i="1"/>
  <c r="AE96" i="1" s="1"/>
  <c r="Q19" i="1"/>
  <c r="AD45" i="1"/>
  <c r="AE45" i="1" s="1"/>
  <c r="O71" i="1"/>
  <c r="AB41" i="1"/>
  <c r="AC41" i="1" s="1"/>
  <c r="Q8" i="1"/>
  <c r="Q45" i="1"/>
  <c r="Q96" i="1"/>
  <c r="AB71" i="1"/>
  <c r="AC71" i="1" s="1"/>
  <c r="AB46" i="1"/>
  <c r="AC46" i="1" s="1"/>
  <c r="O46" i="1"/>
  <c r="AD18" i="1"/>
  <c r="AE18" i="1" s="1"/>
  <c r="Q71" i="1"/>
  <c r="Q26" i="1"/>
  <c r="Q17" i="1"/>
  <c r="X17" i="1"/>
  <c r="X31" i="1"/>
  <c r="AD31" i="1"/>
  <c r="AE31" i="1" s="1"/>
  <c r="AB26" i="1"/>
  <c r="AC26" i="1" s="1"/>
  <c r="O31" i="1"/>
  <c r="AD17" i="1"/>
  <c r="AE17" i="1" s="1"/>
  <c r="AB96" i="1"/>
  <c r="AC96" i="1" s="1"/>
  <c r="AD59" i="1"/>
  <c r="AE59" i="1" s="1"/>
  <c r="Q89" i="1"/>
  <c r="Q49" i="1"/>
  <c r="Q59" i="1"/>
  <c r="V19" i="1"/>
  <c r="O19" i="1"/>
  <c r="AD43" i="1"/>
  <c r="AE43" i="1" s="1"/>
  <c r="O41" i="1"/>
  <c r="AD8" i="1"/>
  <c r="AE8" i="1" s="1"/>
  <c r="AB31" i="1"/>
  <c r="AC31" i="1" s="1"/>
  <c r="Q43" i="1"/>
  <c r="V13" i="1"/>
  <c r="O13" i="1"/>
  <c r="V17" i="1"/>
  <c r="O17" i="1"/>
  <c r="V33" i="1"/>
  <c r="O33" i="1"/>
  <c r="AB33" i="1"/>
  <c r="AC33" i="1" s="1"/>
  <c r="V25" i="1"/>
  <c r="AB25" i="1"/>
  <c r="AC25" i="1" s="1"/>
  <c r="O25" i="1"/>
  <c r="Q31" i="1"/>
</calcChain>
</file>

<file path=xl/sharedStrings.xml><?xml version="1.0" encoding="utf-8"?>
<sst xmlns="http://schemas.openxmlformats.org/spreadsheetml/2006/main" count="202" uniqueCount="167">
  <si>
    <t>CCSU EVENT MANAGEMENT</t>
  </si>
  <si>
    <t xml:space="preserve">ROOM RATES </t>
  </si>
  <si>
    <t>$ DIFFERENCE BETWEEN CORPORATE AND NONPROFIT &amp; STATE OF CT/CAMPUS</t>
  </si>
  <si>
    <t>% DIFFERENCE BETWEEN CORPORATE AND NONPROFIT &amp; STATE OF CT/CAMPUS</t>
  </si>
  <si>
    <t>CORPORATE</t>
  </si>
  <si>
    <t>NON PROFIT/
LOCAL GOVT</t>
  </si>
  <si>
    <t>NON PROFIT</t>
  </si>
  <si>
    <t>STATE OF CT / CAMPUS*</t>
  </si>
  <si>
    <t>CURRENT CORPORATE</t>
  </si>
  <si>
    <t>Capacity***</t>
  </si>
  <si>
    <t>Day - 4 hours or more</t>
  </si>
  <si>
    <t>1/2 Day - less than 4 hours</t>
  </si>
  <si>
    <t>Day</t>
  </si>
  <si>
    <t>1/2 Day</t>
  </si>
  <si>
    <t>$ DIFF BETWEEN WHOLE AND HALF</t>
  </si>
  <si>
    <t>% DIFF BETWEEN WHOLE AND HALF</t>
  </si>
  <si>
    <t>$ Change    (+ increase, - decrease)</t>
  </si>
  <si>
    <t>% Change    (+ increase, - decrease)</t>
  </si>
  <si>
    <t>WELTE</t>
  </si>
  <si>
    <t>Welte Auditorium**</t>
  </si>
  <si>
    <t>Welte lighting</t>
  </si>
  <si>
    <r>
      <t xml:space="preserve">Welte Sound </t>
    </r>
    <r>
      <rPr>
        <sz val="9.5"/>
        <color rgb="FFAACFE4"/>
        <rFont val="Times New Roman"/>
        <family val="1"/>
      </rPr>
      <t/>
    </r>
  </si>
  <si>
    <r>
      <t>Welte Shell</t>
    </r>
    <r>
      <rPr>
        <sz val="12"/>
        <color rgb="FF182D3F"/>
        <rFont val="Times New Roman"/>
        <family val="1"/>
      </rPr>
      <t/>
    </r>
  </si>
  <si>
    <t>Welte Band/Choral Room</t>
  </si>
  <si>
    <t>DAVIDSON</t>
  </si>
  <si>
    <t>Torp Theatre</t>
  </si>
  <si>
    <t>Torp Lighting</t>
  </si>
  <si>
    <t>Torp Sound</t>
  </si>
  <si>
    <t>Torp Shell</t>
  </si>
  <si>
    <t>Founders Hall</t>
  </si>
  <si>
    <r>
      <t>Davidson 123</t>
    </r>
    <r>
      <rPr>
        <sz val="11"/>
        <color rgb="FF182D3F"/>
        <rFont val="Times New Roman"/>
        <family val="1"/>
      </rPr>
      <t/>
    </r>
  </si>
  <si>
    <t>STUDENT CENTER</t>
  </si>
  <si>
    <t>Alumni Hall</t>
  </si>
  <si>
    <t>varies</t>
  </si>
  <si>
    <t>Bellin Gallery A/B</t>
  </si>
  <si>
    <t>Sprague Room</t>
  </si>
  <si>
    <t>Carleton Room</t>
  </si>
  <si>
    <t>Philbrick Room</t>
  </si>
  <si>
    <t>Camp Room</t>
  </si>
  <si>
    <t>Blue &amp; White Room</t>
  </si>
  <si>
    <t xml:space="preserve">Clock Tower Room </t>
  </si>
  <si>
    <t>Semesters</t>
  </si>
  <si>
    <t>1849 Room</t>
  </si>
  <si>
    <t>KAISER</t>
  </si>
  <si>
    <t>Classrooms</t>
  </si>
  <si>
    <t>Detrick Gym (including lobby)</t>
  </si>
  <si>
    <t>Arute Stadium</t>
  </si>
  <si>
    <t>Kaiser Sound System</t>
  </si>
  <si>
    <t>Multi-Purpose Room</t>
  </si>
  <si>
    <t>Balf-Savin Field (Baseball)</t>
  </si>
  <si>
    <t>Softball Field</t>
  </si>
  <si>
    <t>Soccer Field</t>
  </si>
  <si>
    <t>Sudam Pool</t>
  </si>
  <si>
    <t>Track/Field Events</t>
  </si>
  <si>
    <t>VANCE ACADEMIC</t>
  </si>
  <si>
    <t>Vance 105</t>
  </si>
  <si>
    <t>Vance 106</t>
  </si>
  <si>
    <t>MEMORIAL HALL</t>
  </si>
  <si>
    <t xml:space="preserve">Connecticut Room </t>
  </si>
  <si>
    <t>Constitution Room</t>
  </si>
  <si>
    <t>HILLTOP CAFÉ</t>
  </si>
  <si>
    <t>Room 101</t>
  </si>
  <si>
    <t>Elihu Burritt</t>
  </si>
  <si>
    <t>Igor Sikorsky</t>
  </si>
  <si>
    <t>Eli Whitney</t>
  </si>
  <si>
    <t>Vernon Krieble</t>
  </si>
  <si>
    <t>Charles Goodyear</t>
  </si>
  <si>
    <t>Frederick P. Stanley</t>
  </si>
  <si>
    <t>Computer Lab</t>
  </si>
  <si>
    <t>OTHER</t>
  </si>
  <si>
    <t>Copernicus 231</t>
  </si>
  <si>
    <t>W&amp;D 121 Lecture Hall</t>
  </si>
  <si>
    <t>W&amp;D Carol Ammon Room 402</t>
  </si>
  <si>
    <t>General Classrooms</t>
  </si>
  <si>
    <t>Marcus White Living Room</t>
  </si>
  <si>
    <t xml:space="preserve">LABOR RATES </t>
  </si>
  <si>
    <t>Item</t>
  </si>
  <si>
    <t>Hourly Rate</t>
  </si>
  <si>
    <t>Student Worker*</t>
  </si>
  <si>
    <t>Student Worker Manager*</t>
  </si>
  <si>
    <t>Employee House Manager</t>
  </si>
  <si>
    <t>Police (4 hour min)</t>
  </si>
  <si>
    <t>Custodial (4 hour min)</t>
  </si>
  <si>
    <t>Grounds</t>
  </si>
  <si>
    <t>Trades</t>
  </si>
  <si>
    <t>Student Life Guards (for pool)</t>
  </si>
  <si>
    <t xml:space="preserve">Site Supervisor for Pool </t>
  </si>
  <si>
    <t>Note:  Facility management reserves the right to charge for labor under unexpected conditions, such as last-minute scheduling or changes to the number of attendees impacting location changes, if additional staffing costs are incurred.</t>
  </si>
  <si>
    <t>Last Updated   06/19/2019</t>
  </si>
  <si>
    <t xml:space="preserve">EQUIPMENT RATES </t>
  </si>
  <si>
    <t>Clear Com</t>
  </si>
  <si>
    <t>Eon (portable speaker)</t>
  </si>
  <si>
    <t>External Sound Board</t>
  </si>
  <si>
    <t>Gaff Tape 2''</t>
  </si>
  <si>
    <t>Gaff Tape 3''</t>
  </si>
  <si>
    <t>Piano</t>
  </si>
  <si>
    <t xml:space="preserve">Portable 1K Projection </t>
  </si>
  <si>
    <t>Sony 6K Projector</t>
  </si>
  <si>
    <t>Welte Shell</t>
  </si>
  <si>
    <t xml:space="preserve">Epson 10K Projector </t>
  </si>
  <si>
    <t>Digital Wireless Pack (with battery)</t>
  </si>
  <si>
    <t>Note:  Any equipment which has to be rented by a third party will also be charged to the client.</t>
  </si>
  <si>
    <t>W&amp;D Atrium - Ground</t>
  </si>
  <si>
    <t>Day
(4 hours or more)</t>
  </si>
  <si>
    <t>1/2 Day
(less than 4 hours)</t>
  </si>
  <si>
    <t>* University - No room fee unless fee is charged for event or third-party revenue is generated. Student Organizations - There will never be a room fee, however, charges will apply for use of theatre after first dress rehearsal.</t>
  </si>
  <si>
    <t>*** Capacity may vary based upon setup. Facility manager has the authority to adjust capacity based on conversation with Fire Marshal.</t>
  </si>
  <si>
    <t>Copies (per page)</t>
  </si>
  <si>
    <t xml:space="preserve">Per Item/Per Day </t>
  </si>
  <si>
    <t>* Student Worker/Student Worker Manager includes a range of such activities (i.e. Usher, Tech, General).</t>
  </si>
  <si>
    <t>STATE OF CT</t>
  </si>
  <si>
    <t>CAMPUS*</t>
  </si>
  <si>
    <t>campus</t>
  </si>
  <si>
    <t>state of connecticut</t>
  </si>
  <si>
    <t>Classrooms 2100200-2100500,21701-21703</t>
  </si>
  <si>
    <t>Outdoor Spaces/Parking lots</t>
  </si>
  <si>
    <t>Copernicus C22413 &amp; 22414 Computer Lab</t>
  </si>
  <si>
    <t>Dance Education Center</t>
  </si>
  <si>
    <t>EDB Conference Rms 124,127,208,216,318,408,418</t>
  </si>
  <si>
    <t>Hitchcock/Young Pavilion</t>
  </si>
  <si>
    <t>Kaiser Dance Studio</t>
  </si>
  <si>
    <t>Library TV Studio 20709</t>
  </si>
  <si>
    <t>Maloney Chen Gallery</t>
  </si>
  <si>
    <t>Marcus White Computer Labs</t>
  </si>
  <si>
    <t>Dining Rooms (North, Southeast, Southwest)</t>
  </si>
  <si>
    <t>Mid-Campus Conference Room</t>
  </si>
  <si>
    <t>Mid-Campus Meeting Room</t>
  </si>
  <si>
    <t>ReCentral Field</t>
  </si>
  <si>
    <t>Vance 466 Executive Meeting Room</t>
  </si>
  <si>
    <t>W&amp;D Conference Rooms &amp; Labs</t>
  </si>
  <si>
    <t>16-19</t>
  </si>
  <si>
    <t>Welte Conference Room 101</t>
  </si>
  <si>
    <t>Welte Green Room**</t>
  </si>
  <si>
    <t>Welte Practice Rooms/Dressing Room**</t>
  </si>
  <si>
    <t>Hilltop Dining Rooms (All)</t>
  </si>
  <si>
    <t>Kaiser Conference Room 029</t>
  </si>
  <si>
    <t>Fire Marshall (4 hour min)</t>
  </si>
  <si>
    <t>Huang Recreation Center</t>
  </si>
  <si>
    <t xml:space="preserve">Per Basketball Court </t>
  </si>
  <si>
    <t>increase</t>
  </si>
  <si>
    <t>calc rate</t>
  </si>
  <si>
    <t>** Rental of the auditorium includes the lobby and the Green Room.</t>
  </si>
  <si>
    <t>TBD</t>
  </si>
  <si>
    <t xml:space="preserve">Varies </t>
  </si>
  <si>
    <t>AIH Lecture Hall NEW</t>
  </si>
  <si>
    <t>AIH Lobby - NEW</t>
  </si>
  <si>
    <t>Lab - General</t>
  </si>
  <si>
    <t>Hourly</t>
  </si>
  <si>
    <t>Barnard Community Room</t>
  </si>
  <si>
    <t>Barnard Seminar Room</t>
  </si>
  <si>
    <t>*  50% off beginning on the second day for consecutive day rentals</t>
  </si>
  <si>
    <t>Blue Devil Hospitality Suite Rm 201</t>
  </si>
  <si>
    <t>Davidson 107 Conference Room</t>
  </si>
  <si>
    <t>EFFECTIVE FOR EVENTS ON OR AFTER  8/2/22</t>
  </si>
  <si>
    <t>Pool by Lane</t>
  </si>
  <si>
    <t>185 MAIN STREET</t>
  </si>
  <si>
    <t xml:space="preserve">Computer Lab </t>
  </si>
  <si>
    <t>Vance Green Tent</t>
  </si>
  <si>
    <t>last change:  8/2/2022 Approved EXCOM</t>
  </si>
  <si>
    <t>EFFECTIVE FOR EVENTS ON OR AFTER  8/2/2022</t>
  </si>
  <si>
    <t>Event Manager (SUOAF AD 2)</t>
  </si>
  <si>
    <t>Marley Dance Floor Does not include Labor</t>
  </si>
  <si>
    <t>Tents (per tent) 10 x10</t>
  </si>
  <si>
    <t>last change:  8/2/2022</t>
  </si>
  <si>
    <t>EFFECTIVE FOR EVENTS ON OR AFTER  7/1/2023</t>
  </si>
  <si>
    <t>last data change:  7/1/2023</t>
  </si>
  <si>
    <t>Excom Approved: 3/28/2023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</si>
</sst>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b/>
      <sz val="2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sz val="9.5"/>
      <color rgb="FFAACFE4"/>
      <name val="Times New Roman"/>
      <family val="1"/>
    </font>
    <font>
      <sz val="12"/>
      <color rgb="FF182D3F"/>
      <name val="Times New Roman"/>
      <family val="1"/>
    </font>
    <font>
      <sz val="11"/>
      <color rgb="FF182D3F"/>
      <name val="Times New Roman"/>
      <family val="1"/>
    </font>
    <font>
      <b/>
      <i/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8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0">
    <xf numFmtId="0" fontId="0" fillId="0" borderId="0" xfId="0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164" fontId="7" fillId="2" borderId="0" xfId="2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9" fontId="7" fillId="2" borderId="0" xfId="3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4" fontId="5" fillId="3" borderId="9" xfId="2" applyNumberFormat="1" applyFont="1" applyFill="1" applyBorder="1" applyAlignment="1">
      <alignment horizontal="center" vertical="top" wrapText="1"/>
    </xf>
    <xf numFmtId="164" fontId="5" fillId="3" borderId="10" xfId="2" applyNumberFormat="1" applyFont="1" applyFill="1" applyBorder="1" applyAlignment="1">
      <alignment horizontal="center" vertical="top" wrapText="1"/>
    </xf>
    <xf numFmtId="164" fontId="5" fillId="4" borderId="11" xfId="2" applyNumberFormat="1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164" fontId="5" fillId="4" borderId="9" xfId="2" applyNumberFormat="1" applyFont="1" applyFill="1" applyBorder="1" applyAlignment="1">
      <alignment horizontal="center" vertical="top"/>
    </xf>
    <xf numFmtId="164" fontId="5" fillId="0" borderId="12" xfId="2" applyNumberFormat="1" applyFont="1" applyFill="1" applyBorder="1" applyAlignment="1">
      <alignment horizontal="center" vertical="top"/>
    </xf>
    <xf numFmtId="164" fontId="5" fillId="0" borderId="13" xfId="2" applyNumberFormat="1" applyFont="1" applyFill="1" applyBorder="1" applyAlignment="1">
      <alignment horizontal="center" vertical="top"/>
    </xf>
    <xf numFmtId="9" fontId="5" fillId="4" borderId="9" xfId="3" applyFont="1" applyFill="1" applyBorder="1" applyAlignment="1">
      <alignment horizontal="center" vertical="top"/>
    </xf>
    <xf numFmtId="9" fontId="5" fillId="4" borderId="11" xfId="3" applyFont="1" applyFill="1" applyBorder="1" applyAlignment="1">
      <alignment horizontal="center" vertical="top"/>
    </xf>
    <xf numFmtId="9" fontId="5" fillId="0" borderId="12" xfId="3" applyFont="1" applyFill="1" applyBorder="1" applyAlignment="1">
      <alignment horizontal="center" vertical="top"/>
    </xf>
    <xf numFmtId="9" fontId="5" fillId="0" borderId="13" xfId="3" applyFont="1" applyFill="1" applyBorder="1" applyAlignment="1">
      <alignment horizontal="center" vertical="top"/>
    </xf>
    <xf numFmtId="9" fontId="5" fillId="3" borderId="10" xfId="3" applyFont="1" applyFill="1" applyBorder="1" applyAlignment="1">
      <alignment horizontal="center" vertical="top" wrapText="1"/>
    </xf>
    <xf numFmtId="164" fontId="5" fillId="4" borderId="11" xfId="2" applyNumberFormat="1" applyFont="1" applyFill="1" applyBorder="1" applyAlignment="1">
      <alignment horizontal="center" vertical="top" wrapText="1"/>
    </xf>
    <xf numFmtId="9" fontId="5" fillId="4" borderId="11" xfId="3" applyFont="1" applyFill="1" applyBorder="1" applyAlignment="1">
      <alignment horizontal="center" vertical="top" wrapText="1"/>
    </xf>
    <xf numFmtId="164" fontId="5" fillId="0" borderId="12" xfId="2" applyNumberFormat="1" applyFont="1" applyFill="1" applyBorder="1" applyAlignment="1">
      <alignment horizontal="center" vertical="top" wrapText="1"/>
    </xf>
    <xf numFmtId="9" fontId="5" fillId="0" borderId="13" xfId="3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164" fontId="7" fillId="3" borderId="7" xfId="2" applyNumberFormat="1" applyFont="1" applyFill="1" applyBorder="1" applyAlignment="1">
      <alignment vertical="top"/>
    </xf>
    <xf numFmtId="164" fontId="7" fillId="3" borderId="5" xfId="2" applyNumberFormat="1" applyFont="1" applyFill="1" applyBorder="1" applyAlignment="1">
      <alignment vertical="top"/>
    </xf>
    <xf numFmtId="164" fontId="7" fillId="0" borderId="7" xfId="2" applyNumberFormat="1" applyFont="1" applyFill="1" applyBorder="1" applyAlignment="1">
      <alignment vertical="top"/>
    </xf>
    <xf numFmtId="164" fontId="7" fillId="0" borderId="8" xfId="2" applyNumberFormat="1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164" fontId="7" fillId="4" borderId="4" xfId="2" applyNumberFormat="1" applyFont="1" applyFill="1" applyBorder="1" applyAlignment="1">
      <alignment vertical="top"/>
    </xf>
    <xf numFmtId="164" fontId="7" fillId="4" borderId="5" xfId="2" applyNumberFormat="1" applyFont="1" applyFill="1" applyBorder="1" applyAlignment="1">
      <alignment vertical="top"/>
    </xf>
    <xf numFmtId="164" fontId="7" fillId="0" borderId="6" xfId="2" applyNumberFormat="1" applyFont="1" applyFill="1" applyBorder="1" applyAlignment="1">
      <alignment vertical="top"/>
    </xf>
    <xf numFmtId="9" fontId="7" fillId="4" borderId="4" xfId="3" applyFont="1" applyFill="1" applyBorder="1" applyAlignment="1">
      <alignment vertical="top"/>
    </xf>
    <xf numFmtId="9" fontId="7" fillId="4" borderId="6" xfId="3" applyFont="1" applyFill="1" applyBorder="1" applyAlignment="1">
      <alignment vertical="top"/>
    </xf>
    <xf numFmtId="9" fontId="7" fillId="0" borderId="7" xfId="3" applyFont="1" applyFill="1" applyBorder="1" applyAlignment="1">
      <alignment vertical="top"/>
    </xf>
    <xf numFmtId="9" fontId="7" fillId="0" borderId="8" xfId="3" applyFont="1" applyFill="1" applyBorder="1" applyAlignment="1">
      <alignment vertical="top"/>
    </xf>
    <xf numFmtId="9" fontId="7" fillId="3" borderId="5" xfId="3" applyFont="1" applyFill="1" applyBorder="1" applyAlignment="1">
      <alignment horizontal="right" vertical="top"/>
    </xf>
    <xf numFmtId="164" fontId="7" fillId="4" borderId="7" xfId="2" applyNumberFormat="1" applyFont="1" applyFill="1" applyBorder="1" applyAlignment="1">
      <alignment vertical="top"/>
    </xf>
    <xf numFmtId="9" fontId="7" fillId="4" borderId="5" xfId="3" applyFont="1" applyFill="1" applyBorder="1" applyAlignment="1">
      <alignment horizontal="right" vertical="top"/>
    </xf>
    <xf numFmtId="42" fontId="7" fillId="0" borderId="15" xfId="2" applyNumberFormat="1" applyFont="1" applyFill="1" applyBorder="1" applyAlignment="1">
      <alignment vertical="center"/>
    </xf>
    <xf numFmtId="42" fontId="7" fillId="0" borderId="17" xfId="2" applyNumberFormat="1" applyFont="1" applyFill="1" applyBorder="1" applyAlignment="1">
      <alignment vertical="center"/>
    </xf>
    <xf numFmtId="42" fontId="7" fillId="0" borderId="0" xfId="0" applyNumberFormat="1" applyFont="1" applyFill="1" applyBorder="1" applyAlignment="1">
      <alignment vertical="center"/>
    </xf>
    <xf numFmtId="42" fontId="7" fillId="0" borderId="15" xfId="1" applyNumberFormat="1" applyFont="1" applyFill="1" applyBorder="1" applyAlignment="1">
      <alignment vertical="center"/>
    </xf>
    <xf numFmtId="42" fontId="7" fillId="0" borderId="0" xfId="1" applyNumberFormat="1" applyFont="1" applyFill="1" applyBorder="1" applyAlignment="1">
      <alignment vertical="center"/>
    </xf>
    <xf numFmtId="42" fontId="7" fillId="4" borderId="14" xfId="2" applyNumberFormat="1" applyFont="1" applyFill="1" applyBorder="1" applyAlignment="1">
      <alignment vertical="center"/>
    </xf>
    <xf numFmtId="42" fontId="7" fillId="4" borderId="16" xfId="2" applyNumberFormat="1" applyFont="1" applyFill="1" applyBorder="1" applyAlignment="1">
      <alignment vertical="center"/>
    </xf>
    <xf numFmtId="42" fontId="7" fillId="0" borderId="0" xfId="2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3" fontId="7" fillId="0" borderId="15" xfId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9" fontId="7" fillId="4" borderId="14" xfId="3" applyFont="1" applyFill="1" applyBorder="1" applyAlignment="1">
      <alignment vertical="center"/>
    </xf>
    <xf numFmtId="9" fontId="7" fillId="4" borderId="0" xfId="3" applyFont="1" applyFill="1" applyBorder="1" applyAlignment="1">
      <alignment vertical="center"/>
    </xf>
    <xf numFmtId="9" fontId="7" fillId="0" borderId="15" xfId="3" applyFont="1" applyFill="1" applyBorder="1" applyAlignment="1">
      <alignment vertical="center"/>
    </xf>
    <xf numFmtId="9" fontId="7" fillId="0" borderId="17" xfId="3" applyFont="1" applyFill="1" applyBorder="1" applyAlignment="1">
      <alignment vertical="center"/>
    </xf>
    <xf numFmtId="42" fontId="7" fillId="3" borderId="15" xfId="2" applyNumberFormat="1" applyFont="1" applyFill="1" applyBorder="1" applyAlignment="1">
      <alignment vertical="center"/>
    </xf>
    <xf numFmtId="9" fontId="7" fillId="3" borderId="16" xfId="3" applyFont="1" applyFill="1" applyBorder="1" applyAlignment="1">
      <alignment horizontal="right" vertical="center"/>
    </xf>
    <xf numFmtId="42" fontId="7" fillId="4" borderId="15" xfId="2" applyNumberFormat="1" applyFont="1" applyFill="1" applyBorder="1" applyAlignment="1">
      <alignment vertical="center"/>
    </xf>
    <xf numFmtId="9" fontId="7" fillId="4" borderId="16" xfId="3" applyFont="1" applyFill="1" applyBorder="1" applyAlignment="1">
      <alignment horizontal="right" vertical="center"/>
    </xf>
    <xf numFmtId="9" fontId="7" fillId="0" borderId="17" xfId="3" applyFont="1" applyFill="1" applyBorder="1" applyAlignment="1">
      <alignment horizontal="right" vertical="center"/>
    </xf>
    <xf numFmtId="164" fontId="4" fillId="3" borderId="15" xfId="2" applyNumberFormat="1" applyFont="1" applyFill="1" applyBorder="1" applyAlignment="1">
      <alignment vertical="top"/>
    </xf>
    <xf numFmtId="164" fontId="4" fillId="3" borderId="16" xfId="2" applyNumberFormat="1" applyFont="1" applyFill="1" applyBorder="1" applyAlignment="1">
      <alignment vertical="center" wrapText="1"/>
    </xf>
    <xf numFmtId="42" fontId="7" fillId="0" borderId="0" xfId="0" applyNumberFormat="1" applyFont="1" applyFill="1" applyBorder="1" applyAlignment="1">
      <alignment vertical="top"/>
    </xf>
    <xf numFmtId="9" fontId="7" fillId="0" borderId="0" xfId="3" applyFont="1" applyFill="1" applyBorder="1" applyAlignment="1">
      <alignment vertical="top"/>
    </xf>
    <xf numFmtId="164" fontId="7" fillId="3" borderId="15" xfId="2" applyNumberFormat="1" applyFont="1" applyFill="1" applyBorder="1" applyAlignment="1">
      <alignment vertical="top"/>
    </xf>
    <xf numFmtId="164" fontId="7" fillId="3" borderId="16" xfId="2" applyNumberFormat="1" applyFont="1" applyFill="1" applyBorder="1" applyAlignment="1">
      <alignment vertical="center" wrapText="1"/>
    </xf>
    <xf numFmtId="42" fontId="7" fillId="4" borderId="10" xfId="2" applyNumberFormat="1" applyFont="1" applyFill="1" applyBorder="1" applyAlignment="1">
      <alignment vertical="center"/>
    </xf>
    <xf numFmtId="164" fontId="4" fillId="3" borderId="12" xfId="2" applyNumberFormat="1" applyFont="1" applyFill="1" applyBorder="1" applyAlignment="1">
      <alignment vertical="top"/>
    </xf>
    <xf numFmtId="164" fontId="4" fillId="3" borderId="10" xfId="2" applyNumberFormat="1" applyFont="1" applyFill="1" applyBorder="1" applyAlignment="1">
      <alignment vertical="center" wrapText="1"/>
    </xf>
    <xf numFmtId="42" fontId="7" fillId="3" borderId="7" xfId="2" applyNumberFormat="1" applyFont="1" applyFill="1" applyBorder="1" applyAlignment="1">
      <alignment vertical="center"/>
    </xf>
    <xf numFmtId="42" fontId="7" fillId="4" borderId="6" xfId="2" applyNumberFormat="1" applyFont="1" applyFill="1" applyBorder="1" applyAlignment="1">
      <alignment vertical="center"/>
    </xf>
    <xf numFmtId="42" fontId="7" fillId="0" borderId="7" xfId="2" applyNumberFormat="1" applyFont="1" applyFill="1" applyBorder="1" applyAlignment="1">
      <alignment vertical="center"/>
    </xf>
    <xf numFmtId="42" fontId="7" fillId="0" borderId="8" xfId="2" applyNumberFormat="1" applyFont="1" applyFill="1" applyBorder="1" applyAlignment="1">
      <alignment vertical="center"/>
    </xf>
    <xf numFmtId="42" fontId="7" fillId="0" borderId="7" xfId="1" applyNumberFormat="1" applyFont="1" applyFill="1" applyBorder="1" applyAlignment="1">
      <alignment vertical="center"/>
    </xf>
    <xf numFmtId="42" fontId="7" fillId="0" borderId="6" xfId="1" applyNumberFormat="1" applyFont="1" applyFill="1" applyBorder="1" applyAlignment="1">
      <alignment vertical="center"/>
    </xf>
    <xf numFmtId="42" fontId="7" fillId="4" borderId="4" xfId="2" applyNumberFormat="1" applyFont="1" applyFill="1" applyBorder="1" applyAlignment="1">
      <alignment vertical="center"/>
    </xf>
    <xf numFmtId="43" fontId="7" fillId="0" borderId="7" xfId="1" applyFont="1" applyFill="1" applyBorder="1" applyAlignment="1">
      <alignment vertical="center"/>
    </xf>
    <xf numFmtId="43" fontId="7" fillId="0" borderId="6" xfId="1" applyFont="1" applyFill="1" applyBorder="1" applyAlignment="1">
      <alignment vertical="center"/>
    </xf>
    <xf numFmtId="9" fontId="7" fillId="4" borderId="4" xfId="3" applyFont="1" applyFill="1" applyBorder="1" applyAlignment="1">
      <alignment vertical="center"/>
    </xf>
    <xf numFmtId="9" fontId="7" fillId="4" borderId="6" xfId="3" applyFont="1" applyFill="1" applyBorder="1" applyAlignment="1">
      <alignment vertical="center"/>
    </xf>
    <xf numFmtId="9" fontId="7" fillId="0" borderId="7" xfId="3" applyFont="1" applyFill="1" applyBorder="1" applyAlignment="1">
      <alignment vertical="center"/>
    </xf>
    <xf numFmtId="9" fontId="7" fillId="0" borderId="8" xfId="3" applyFont="1" applyFill="1" applyBorder="1" applyAlignment="1">
      <alignment vertical="center"/>
    </xf>
    <xf numFmtId="9" fontId="7" fillId="3" borderId="5" xfId="3" applyFont="1" applyFill="1" applyBorder="1" applyAlignment="1">
      <alignment horizontal="right" vertical="center"/>
    </xf>
    <xf numFmtId="42" fontId="7" fillId="4" borderId="7" xfId="2" applyNumberFormat="1" applyFont="1" applyFill="1" applyBorder="1" applyAlignment="1">
      <alignment vertical="center"/>
    </xf>
    <xf numFmtId="9" fontId="7" fillId="4" borderId="5" xfId="3" applyFont="1" applyFill="1" applyBorder="1" applyAlignment="1">
      <alignment horizontal="right" vertical="center"/>
    </xf>
    <xf numFmtId="9" fontId="7" fillId="0" borderId="8" xfId="3" applyFont="1" applyFill="1" applyBorder="1" applyAlignment="1">
      <alignment horizontal="right" vertical="center"/>
    </xf>
    <xf numFmtId="164" fontId="4" fillId="3" borderId="15" xfId="2" applyNumberFormat="1" applyFont="1" applyFill="1" applyBorder="1" applyAlignment="1">
      <alignment vertical="center" wrapText="1"/>
    </xf>
    <xf numFmtId="42" fontId="7" fillId="3" borderId="12" xfId="2" applyNumberFormat="1" applyFont="1" applyFill="1" applyBorder="1" applyAlignment="1">
      <alignment vertical="center"/>
    </xf>
    <xf numFmtId="42" fontId="7" fillId="0" borderId="12" xfId="2" applyNumberFormat="1" applyFont="1" applyFill="1" applyBorder="1" applyAlignment="1">
      <alignment vertical="center"/>
    </xf>
    <xf numFmtId="42" fontId="7" fillId="0" borderId="13" xfId="2" applyNumberFormat="1" applyFont="1" applyFill="1" applyBorder="1" applyAlignment="1">
      <alignment vertical="center"/>
    </xf>
    <xf numFmtId="42" fontId="7" fillId="0" borderId="12" xfId="1" applyNumberFormat="1" applyFont="1" applyFill="1" applyBorder="1" applyAlignment="1">
      <alignment vertical="center"/>
    </xf>
    <xf numFmtId="42" fontId="7" fillId="0" borderId="11" xfId="1" applyNumberFormat="1" applyFont="1" applyFill="1" applyBorder="1" applyAlignment="1">
      <alignment vertical="center"/>
    </xf>
    <xf numFmtId="43" fontId="7" fillId="0" borderId="12" xfId="1" applyFont="1" applyFill="1" applyBorder="1" applyAlignment="1">
      <alignment vertical="center"/>
    </xf>
    <xf numFmtId="43" fontId="7" fillId="0" borderId="11" xfId="1" applyFont="1" applyFill="1" applyBorder="1" applyAlignment="1">
      <alignment vertical="center"/>
    </xf>
    <xf numFmtId="9" fontId="7" fillId="4" borderId="9" xfId="3" applyFont="1" applyFill="1" applyBorder="1" applyAlignment="1">
      <alignment vertical="center"/>
    </xf>
    <xf numFmtId="9" fontId="7" fillId="4" borderId="11" xfId="3" applyFont="1" applyFill="1" applyBorder="1" applyAlignment="1">
      <alignment vertical="center"/>
    </xf>
    <xf numFmtId="9" fontId="7" fillId="0" borderId="12" xfId="3" applyFont="1" applyFill="1" applyBorder="1" applyAlignment="1">
      <alignment vertical="center"/>
    </xf>
    <xf numFmtId="9" fontId="7" fillId="0" borderId="13" xfId="3" applyFont="1" applyFill="1" applyBorder="1" applyAlignment="1">
      <alignment vertical="center"/>
    </xf>
    <xf numFmtId="9" fontId="7" fillId="3" borderId="10" xfId="3" applyFont="1" applyFill="1" applyBorder="1" applyAlignment="1">
      <alignment horizontal="right" vertical="center"/>
    </xf>
    <xf numFmtId="42" fontId="7" fillId="4" borderId="12" xfId="2" applyNumberFormat="1" applyFont="1" applyFill="1" applyBorder="1" applyAlignment="1">
      <alignment vertical="center"/>
    </xf>
    <xf numFmtId="9" fontId="7" fillId="4" borderId="10" xfId="3" applyFont="1" applyFill="1" applyBorder="1" applyAlignment="1">
      <alignment horizontal="right" vertical="center"/>
    </xf>
    <xf numFmtId="9" fontId="7" fillId="0" borderId="13" xfId="3" applyFont="1" applyFill="1" applyBorder="1" applyAlignment="1">
      <alignment horizontal="right" vertical="center"/>
    </xf>
    <xf numFmtId="164" fontId="4" fillId="3" borderId="15" xfId="2" applyNumberFormat="1" applyFont="1" applyFill="1" applyBorder="1" applyAlignment="1">
      <alignment horizontal="left" vertical="center" wrapText="1"/>
    </xf>
    <xf numFmtId="164" fontId="4" fillId="3" borderId="16" xfId="2" applyNumberFormat="1" applyFont="1" applyFill="1" applyBorder="1" applyAlignment="1">
      <alignment horizontal="left" vertical="center" wrapText="1"/>
    </xf>
    <xf numFmtId="164" fontId="4" fillId="3" borderId="12" xfId="2" applyNumberFormat="1" applyFont="1" applyFill="1" applyBorder="1" applyAlignment="1">
      <alignment horizontal="left" vertical="center" wrapText="1"/>
    </xf>
    <xf numFmtId="164" fontId="4" fillId="3" borderId="10" xfId="2" applyNumberFormat="1" applyFont="1" applyFill="1" applyBorder="1" applyAlignment="1">
      <alignment horizontal="left" vertical="center" wrapText="1"/>
    </xf>
    <xf numFmtId="42" fontId="7" fillId="3" borderId="15" xfId="2" applyNumberFormat="1" applyFont="1" applyFill="1" applyBorder="1" applyAlignment="1">
      <alignment horizontal="left" vertical="center"/>
    </xf>
    <xf numFmtId="42" fontId="7" fillId="0" borderId="15" xfId="1" applyNumberFormat="1" applyFont="1" applyFill="1" applyBorder="1" applyAlignment="1">
      <alignment horizontal="left" vertical="center"/>
    </xf>
    <xf numFmtId="42" fontId="7" fillId="0" borderId="0" xfId="1" applyNumberFormat="1" applyFont="1" applyFill="1" applyBorder="1" applyAlignment="1">
      <alignment horizontal="left" vertical="center"/>
    </xf>
    <xf numFmtId="43" fontId="7" fillId="0" borderId="15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left" vertical="center"/>
    </xf>
    <xf numFmtId="42" fontId="7" fillId="4" borderId="15" xfId="2" applyNumberFormat="1" applyFont="1" applyFill="1" applyBorder="1" applyAlignment="1">
      <alignment horizontal="left" vertical="center"/>
    </xf>
    <xf numFmtId="42" fontId="7" fillId="0" borderId="15" xfId="2" applyNumberFormat="1" applyFont="1" applyFill="1" applyBorder="1" applyAlignment="1">
      <alignment horizontal="left" vertical="center"/>
    </xf>
    <xf numFmtId="42" fontId="7" fillId="3" borderId="12" xfId="2" applyNumberFormat="1" applyFont="1" applyFill="1" applyBorder="1" applyAlignment="1">
      <alignment horizontal="left" vertical="center"/>
    </xf>
    <xf numFmtId="42" fontId="7" fillId="0" borderId="12" xfId="1" applyNumberFormat="1" applyFont="1" applyFill="1" applyBorder="1" applyAlignment="1">
      <alignment horizontal="left" vertical="center"/>
    </xf>
    <xf numFmtId="42" fontId="7" fillId="0" borderId="11" xfId="1" applyNumberFormat="1" applyFont="1" applyFill="1" applyBorder="1" applyAlignment="1">
      <alignment horizontal="left" vertical="center"/>
    </xf>
    <xf numFmtId="43" fontId="7" fillId="0" borderId="12" xfId="1" applyFont="1" applyFill="1" applyBorder="1" applyAlignment="1">
      <alignment horizontal="left" vertical="center"/>
    </xf>
    <xf numFmtId="43" fontId="7" fillId="0" borderId="11" xfId="1" applyFont="1" applyFill="1" applyBorder="1" applyAlignment="1">
      <alignment horizontal="left" vertical="center"/>
    </xf>
    <xf numFmtId="42" fontId="7" fillId="4" borderId="12" xfId="2" applyNumberFormat="1" applyFont="1" applyFill="1" applyBorder="1" applyAlignment="1">
      <alignment horizontal="left" vertical="center"/>
    </xf>
    <xf numFmtId="42" fontId="7" fillId="0" borderId="12" xfId="2" applyNumberFormat="1" applyFont="1" applyFill="1" applyBorder="1" applyAlignment="1">
      <alignment horizontal="left" vertical="center"/>
    </xf>
    <xf numFmtId="42" fontId="7" fillId="3" borderId="7" xfId="2" applyNumberFormat="1" applyFont="1" applyFill="1" applyBorder="1" applyAlignment="1">
      <alignment horizontal="left" vertical="center"/>
    </xf>
    <xf numFmtId="42" fontId="7" fillId="4" borderId="6" xfId="2" applyNumberFormat="1" applyFont="1" applyFill="1" applyBorder="1" applyAlignment="1">
      <alignment horizontal="right" vertical="center"/>
    </xf>
    <xf numFmtId="42" fontId="7" fillId="0" borderId="7" xfId="2" applyNumberFormat="1" applyFont="1" applyFill="1" applyBorder="1" applyAlignment="1">
      <alignment horizontal="right" vertical="center"/>
    </xf>
    <xf numFmtId="42" fontId="7" fillId="0" borderId="8" xfId="2" applyNumberFormat="1" applyFont="1" applyFill="1" applyBorder="1" applyAlignment="1">
      <alignment horizontal="left" vertical="center"/>
    </xf>
    <xf numFmtId="42" fontId="7" fillId="0" borderId="7" xfId="1" applyNumberFormat="1" applyFont="1" applyFill="1" applyBorder="1" applyAlignment="1">
      <alignment horizontal="left" vertical="center"/>
    </xf>
    <xf numFmtId="42" fontId="7" fillId="0" borderId="6" xfId="1" applyNumberFormat="1" applyFont="1" applyFill="1" applyBorder="1" applyAlignment="1">
      <alignment horizontal="left" vertical="center"/>
    </xf>
    <xf numFmtId="42" fontId="7" fillId="4" borderId="4" xfId="2" applyNumberFormat="1" applyFont="1" applyFill="1" applyBorder="1" applyAlignment="1">
      <alignment horizontal="left" vertical="center"/>
    </xf>
    <xf numFmtId="43" fontId="7" fillId="0" borderId="7" xfId="1" applyFont="1" applyFill="1" applyBorder="1" applyAlignment="1">
      <alignment horizontal="left" vertical="center"/>
    </xf>
    <xf numFmtId="43" fontId="7" fillId="0" borderId="6" xfId="1" applyFont="1" applyFill="1" applyBorder="1" applyAlignment="1">
      <alignment horizontal="left" vertical="center"/>
    </xf>
    <xf numFmtId="9" fontId="7" fillId="4" borderId="4" xfId="3" applyFont="1" applyFill="1" applyBorder="1" applyAlignment="1">
      <alignment horizontal="left" vertical="center"/>
    </xf>
    <xf numFmtId="9" fontId="7" fillId="4" borderId="6" xfId="3" applyFont="1" applyFill="1" applyBorder="1" applyAlignment="1">
      <alignment horizontal="right" vertical="center"/>
    </xf>
    <xf numFmtId="9" fontId="7" fillId="0" borderId="7" xfId="3" applyFont="1" applyFill="1" applyBorder="1" applyAlignment="1">
      <alignment horizontal="right" vertical="center"/>
    </xf>
    <xf numFmtId="9" fontId="7" fillId="0" borderId="8" xfId="3" applyFont="1" applyFill="1" applyBorder="1" applyAlignment="1">
      <alignment horizontal="left" vertical="center"/>
    </xf>
    <xf numFmtId="42" fontId="7" fillId="4" borderId="7" xfId="2" applyNumberFormat="1" applyFont="1" applyFill="1" applyBorder="1" applyAlignment="1">
      <alignment horizontal="left" vertical="center"/>
    </xf>
    <xf numFmtId="42" fontId="7" fillId="0" borderId="7" xfId="2" applyNumberFormat="1" applyFont="1" applyFill="1" applyBorder="1" applyAlignment="1">
      <alignment horizontal="left" vertical="center"/>
    </xf>
    <xf numFmtId="42" fontId="7" fillId="4" borderId="16" xfId="2" applyNumberFormat="1" applyFont="1" applyFill="1" applyBorder="1" applyAlignment="1">
      <alignment horizontal="left" vertical="center"/>
    </xf>
    <xf numFmtId="9" fontId="7" fillId="0" borderId="0" xfId="3" applyFont="1" applyFill="1" applyBorder="1" applyAlignment="1">
      <alignment vertical="center"/>
    </xf>
    <xf numFmtId="42" fontId="7" fillId="4" borderId="10" xfId="2" applyNumberFormat="1" applyFont="1" applyFill="1" applyBorder="1" applyAlignment="1">
      <alignment horizontal="left" vertical="center"/>
    </xf>
    <xf numFmtId="9" fontId="7" fillId="4" borderId="9" xfId="3" applyFont="1" applyFill="1" applyBorder="1" applyAlignment="1">
      <alignment horizontal="right" vertical="center"/>
    </xf>
    <xf numFmtId="164" fontId="4" fillId="3" borderId="12" xfId="2" applyNumberFormat="1" applyFont="1" applyFill="1" applyBorder="1" applyAlignment="1">
      <alignment vertical="center" wrapText="1"/>
    </xf>
    <xf numFmtId="42" fontId="7" fillId="4" borderId="14" xfId="2" applyNumberFormat="1" applyFont="1" applyFill="1" applyBorder="1" applyAlignment="1">
      <alignment horizontal="left" vertical="center"/>
    </xf>
    <xf numFmtId="9" fontId="7" fillId="0" borderId="15" xfId="3" applyFont="1" applyFill="1" applyBorder="1" applyAlignment="1">
      <alignment horizontal="right" vertical="center"/>
    </xf>
    <xf numFmtId="42" fontId="7" fillId="4" borderId="9" xfId="2" applyNumberFormat="1" applyFont="1" applyFill="1" applyBorder="1" applyAlignment="1">
      <alignment vertical="center"/>
    </xf>
    <xf numFmtId="9" fontId="7" fillId="4" borderId="10" xfId="3" applyFont="1" applyFill="1" applyBorder="1" applyAlignment="1">
      <alignment vertical="center"/>
    </xf>
    <xf numFmtId="9" fontId="7" fillId="0" borderId="12" xfId="3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top"/>
    </xf>
    <xf numFmtId="164" fontId="4" fillId="2" borderId="0" xfId="2" applyNumberFormat="1" applyFont="1" applyFill="1" applyBorder="1" applyAlignment="1">
      <alignment vertical="top"/>
    </xf>
    <xf numFmtId="9" fontId="4" fillId="2" borderId="0" xfId="3" applyFont="1" applyFill="1" applyBorder="1" applyAlignment="1">
      <alignment vertical="top"/>
    </xf>
    <xf numFmtId="0" fontId="12" fillId="2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/>
    </xf>
    <xf numFmtId="164" fontId="4" fillId="3" borderId="0" xfId="2" applyNumberFormat="1" applyFont="1" applyFill="1" applyBorder="1" applyAlignment="1">
      <alignment vertical="top"/>
    </xf>
    <xf numFmtId="164" fontId="4" fillId="0" borderId="0" xfId="2" applyNumberFormat="1" applyFont="1" applyFill="1" applyBorder="1" applyAlignment="1">
      <alignment vertical="top"/>
    </xf>
    <xf numFmtId="9" fontId="4" fillId="0" borderId="0" xfId="3" applyFont="1" applyFill="1" applyBorder="1" applyAlignment="1">
      <alignment vertical="top"/>
    </xf>
    <xf numFmtId="9" fontId="4" fillId="3" borderId="0" xfId="3" applyFont="1" applyFill="1" applyBorder="1" applyAlignment="1">
      <alignment vertical="top"/>
    </xf>
    <xf numFmtId="0" fontId="1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right"/>
    </xf>
    <xf numFmtId="0" fontId="8" fillId="0" borderId="18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left" vertical="top"/>
    </xf>
    <xf numFmtId="44" fontId="4" fillId="0" borderId="23" xfId="1" applyNumberFormat="1" applyFont="1" applyFill="1" applyBorder="1" applyAlignment="1">
      <alignment horizontal="right" vertical="top"/>
    </xf>
    <xf numFmtId="0" fontId="4" fillId="0" borderId="24" xfId="0" applyFont="1" applyFill="1" applyBorder="1" applyAlignment="1">
      <alignment horizontal="left" vertical="top"/>
    </xf>
    <xf numFmtId="44" fontId="4" fillId="0" borderId="25" xfId="1" applyNumberFormat="1" applyFont="1" applyFill="1" applyBorder="1" applyAlignment="1">
      <alignment horizontal="right" vertical="top"/>
    </xf>
    <xf numFmtId="0" fontId="4" fillId="0" borderId="26" xfId="0" applyFont="1" applyFill="1" applyBorder="1" applyAlignment="1">
      <alignment horizontal="left" vertical="top"/>
    </xf>
    <xf numFmtId="44" fontId="4" fillId="0" borderId="27" xfId="1" applyNumberFormat="1" applyFont="1" applyFill="1" applyBorder="1" applyAlignment="1">
      <alignment horizontal="right" vertical="top"/>
    </xf>
    <xf numFmtId="0" fontId="15" fillId="0" borderId="22" xfId="0" applyFont="1" applyFill="1" applyBorder="1"/>
    <xf numFmtId="0" fontId="15" fillId="0" borderId="24" xfId="0" applyFont="1" applyFill="1" applyBorder="1"/>
    <xf numFmtId="0" fontId="15" fillId="0" borderId="26" xfId="0" applyFont="1" applyFill="1" applyBorder="1"/>
    <xf numFmtId="0" fontId="5" fillId="0" borderId="22" xfId="0" applyFont="1" applyFill="1" applyBorder="1" applyAlignment="1">
      <alignment vertical="top"/>
    </xf>
    <xf numFmtId="0" fontId="5" fillId="0" borderId="28" xfId="0" applyFont="1" applyFill="1" applyBorder="1" applyAlignment="1">
      <alignment horizontal="center" vertical="top"/>
    </xf>
    <xf numFmtId="164" fontId="7" fillId="3" borderId="28" xfId="2" applyNumberFormat="1" applyFont="1" applyFill="1" applyBorder="1" applyAlignment="1">
      <alignment vertical="top"/>
    </xf>
    <xf numFmtId="164" fontId="7" fillId="4" borderId="28" xfId="2" applyNumberFormat="1" applyFont="1" applyFill="1" applyBorder="1" applyAlignment="1">
      <alignment vertical="top"/>
    </xf>
    <xf numFmtId="164" fontId="7" fillId="0" borderId="28" xfId="2" applyNumberFormat="1" applyFont="1" applyFill="1" applyBorder="1" applyAlignment="1">
      <alignment vertical="top"/>
    </xf>
    <xf numFmtId="164" fontId="7" fillId="0" borderId="29" xfId="2" applyNumberFormat="1" applyFont="1" applyFill="1" applyBorder="1" applyAlignment="1">
      <alignment vertical="top"/>
    </xf>
    <xf numFmtId="0" fontId="7" fillId="0" borderId="24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center" vertical="top" wrapText="1"/>
    </xf>
    <xf numFmtId="42" fontId="7" fillId="3" borderId="30" xfId="2" applyNumberFormat="1" applyFont="1" applyFill="1" applyBorder="1" applyAlignment="1">
      <alignment vertical="center"/>
    </xf>
    <xf numFmtId="42" fontId="7" fillId="4" borderId="30" xfId="2" applyNumberFormat="1" applyFont="1" applyFill="1" applyBorder="1" applyAlignment="1">
      <alignment vertical="center"/>
    </xf>
    <xf numFmtId="42" fontId="7" fillId="0" borderId="30" xfId="2" applyNumberFormat="1" applyFont="1" applyFill="1" applyBorder="1" applyAlignment="1">
      <alignment vertical="center"/>
    </xf>
    <xf numFmtId="42" fontId="7" fillId="0" borderId="31" xfId="2" applyNumberFormat="1" applyFont="1" applyFill="1" applyBorder="1" applyAlignment="1">
      <alignment vertical="center"/>
    </xf>
    <xf numFmtId="0" fontId="7" fillId="0" borderId="26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horizontal="center" vertical="top" wrapText="1"/>
    </xf>
    <xf numFmtId="42" fontId="7" fillId="3" borderId="32" xfId="2" applyNumberFormat="1" applyFont="1" applyFill="1" applyBorder="1" applyAlignment="1">
      <alignment vertical="center"/>
    </xf>
    <xf numFmtId="42" fontId="7" fillId="4" borderId="32" xfId="2" applyNumberFormat="1" applyFont="1" applyFill="1" applyBorder="1" applyAlignment="1">
      <alignment vertical="center"/>
    </xf>
    <xf numFmtId="42" fontId="7" fillId="0" borderId="32" xfId="2" applyNumberFormat="1" applyFont="1" applyFill="1" applyBorder="1" applyAlignment="1">
      <alignment vertical="center"/>
    </xf>
    <xf numFmtId="42" fontId="7" fillId="0" borderId="33" xfId="2" applyNumberFormat="1" applyFont="1" applyFill="1" applyBorder="1" applyAlignment="1">
      <alignment vertical="center"/>
    </xf>
    <xf numFmtId="42" fontId="7" fillId="3" borderId="28" xfId="2" applyNumberFormat="1" applyFont="1" applyFill="1" applyBorder="1" applyAlignment="1">
      <alignment vertical="center"/>
    </xf>
    <xf numFmtId="42" fontId="7" fillId="4" borderId="28" xfId="2" applyNumberFormat="1" applyFont="1" applyFill="1" applyBorder="1" applyAlignment="1">
      <alignment vertical="center"/>
    </xf>
    <xf numFmtId="42" fontId="7" fillId="0" borderId="28" xfId="2" applyNumberFormat="1" applyFont="1" applyFill="1" applyBorder="1" applyAlignment="1">
      <alignment vertical="center"/>
    </xf>
    <xf numFmtId="42" fontId="7" fillId="0" borderId="29" xfId="2" applyNumberFormat="1" applyFont="1" applyFill="1" applyBorder="1" applyAlignment="1">
      <alignment vertical="center"/>
    </xf>
    <xf numFmtId="42" fontId="7" fillId="4" borderId="30" xfId="2" applyNumberFormat="1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top"/>
    </xf>
    <xf numFmtId="0" fontId="7" fillId="0" borderId="30" xfId="0" applyFont="1" applyFill="1" applyBorder="1" applyAlignment="1">
      <alignment horizontal="center" vertical="top"/>
    </xf>
    <xf numFmtId="42" fontId="7" fillId="4" borderId="30" xfId="2" applyNumberFormat="1" applyFont="1" applyFill="1" applyBorder="1" applyAlignment="1">
      <alignment horizontal="right" vertical="center"/>
    </xf>
    <xf numFmtId="42" fontId="7" fillId="0" borderId="30" xfId="2" applyNumberFormat="1" applyFont="1" applyFill="1" applyBorder="1" applyAlignment="1">
      <alignment horizontal="right" vertical="center"/>
    </xf>
    <xf numFmtId="42" fontId="7" fillId="0" borderId="31" xfId="2" applyNumberFormat="1" applyFont="1" applyFill="1" applyBorder="1" applyAlignment="1">
      <alignment horizontal="left" vertical="center"/>
    </xf>
    <xf numFmtId="0" fontId="7" fillId="0" borderId="26" xfId="0" applyFont="1" applyFill="1" applyBorder="1" applyAlignment="1">
      <alignment vertical="top"/>
    </xf>
    <xf numFmtId="0" fontId="7" fillId="0" borderId="32" xfId="0" applyFont="1" applyFill="1" applyBorder="1" applyAlignment="1">
      <alignment horizontal="center" vertical="top"/>
    </xf>
    <xf numFmtId="42" fontId="7" fillId="4" borderId="32" xfId="2" applyNumberFormat="1" applyFont="1" applyFill="1" applyBorder="1" applyAlignment="1">
      <alignment horizontal="left" vertical="center"/>
    </xf>
    <xf numFmtId="42" fontId="7" fillId="4" borderId="32" xfId="2" applyNumberFormat="1" applyFont="1" applyFill="1" applyBorder="1" applyAlignment="1">
      <alignment horizontal="right" vertical="center"/>
    </xf>
    <xf numFmtId="42" fontId="7" fillId="0" borderId="32" xfId="2" applyNumberFormat="1" applyFont="1" applyFill="1" applyBorder="1" applyAlignment="1">
      <alignment horizontal="right" vertical="center"/>
    </xf>
    <xf numFmtId="42" fontId="7" fillId="0" borderId="33" xfId="2" applyNumberFormat="1" applyFont="1" applyFill="1" applyBorder="1" applyAlignment="1">
      <alignment horizontal="left" vertical="center"/>
    </xf>
    <xf numFmtId="42" fontId="7" fillId="4" borderId="28" xfId="2" applyNumberFormat="1" applyFont="1" applyFill="1" applyBorder="1" applyAlignment="1">
      <alignment horizontal="left" vertical="center"/>
    </xf>
    <xf numFmtId="42" fontId="7" fillId="4" borderId="28" xfId="2" applyNumberFormat="1" applyFont="1" applyFill="1" applyBorder="1" applyAlignment="1">
      <alignment horizontal="right" vertical="center"/>
    </xf>
    <xf numFmtId="42" fontId="7" fillId="0" borderId="28" xfId="2" applyNumberFormat="1" applyFont="1" applyFill="1" applyBorder="1" applyAlignment="1">
      <alignment horizontal="right" vertical="center"/>
    </xf>
    <xf numFmtId="42" fontId="7" fillId="0" borderId="29" xfId="2" applyNumberFormat="1" applyFont="1" applyFill="1" applyBorder="1" applyAlignment="1">
      <alignment horizontal="left" vertical="center"/>
    </xf>
    <xf numFmtId="164" fontId="5" fillId="3" borderId="20" xfId="2" applyNumberFormat="1" applyFont="1" applyFill="1" applyBorder="1" applyAlignment="1">
      <alignment horizontal="center" vertical="top" wrapText="1"/>
    </xf>
    <xf numFmtId="164" fontId="5" fillId="4" borderId="20" xfId="2" applyNumberFormat="1" applyFont="1" applyFill="1" applyBorder="1" applyAlignment="1">
      <alignment horizontal="center" vertical="top"/>
    </xf>
    <xf numFmtId="164" fontId="5" fillId="2" borderId="20" xfId="2" applyNumberFormat="1" applyFont="1" applyFill="1" applyBorder="1" applyAlignment="1">
      <alignment horizontal="center" vertical="top"/>
    </xf>
    <xf numFmtId="164" fontId="5" fillId="2" borderId="21" xfId="2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left" vertical="top" wrapText="1"/>
    </xf>
    <xf numFmtId="42" fontId="7" fillId="0" borderId="30" xfId="2" applyNumberFormat="1" applyFont="1" applyFill="1" applyBorder="1" applyAlignment="1">
      <alignment horizontal="left" vertical="center"/>
    </xf>
    <xf numFmtId="42" fontId="7" fillId="0" borderId="32" xfId="2" applyNumberFormat="1" applyFont="1" applyFill="1" applyBorder="1" applyAlignment="1">
      <alignment horizontal="left" vertical="center"/>
    </xf>
    <xf numFmtId="42" fontId="7" fillId="0" borderId="28" xfId="2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top"/>
    </xf>
    <xf numFmtId="164" fontId="16" fillId="2" borderId="34" xfId="2" applyNumberFormat="1" applyFont="1" applyFill="1" applyBorder="1" applyAlignment="1">
      <alignment horizontal="center" vertical="top"/>
    </xf>
    <xf numFmtId="164" fontId="13" fillId="0" borderId="35" xfId="2" applyNumberFormat="1" applyFont="1" applyFill="1" applyBorder="1" applyAlignment="1">
      <alignment vertical="top"/>
    </xf>
    <xf numFmtId="42" fontId="13" fillId="0" borderId="36" xfId="2" applyNumberFormat="1" applyFont="1" applyFill="1" applyBorder="1" applyAlignment="1">
      <alignment vertical="center"/>
    </xf>
    <xf numFmtId="42" fontId="13" fillId="0" borderId="37" xfId="2" applyNumberFormat="1" applyFont="1" applyFill="1" applyBorder="1" applyAlignment="1">
      <alignment vertical="center"/>
    </xf>
    <xf numFmtId="42" fontId="13" fillId="0" borderId="35" xfId="2" applyNumberFormat="1" applyFont="1" applyFill="1" applyBorder="1" applyAlignment="1">
      <alignment vertical="center"/>
    </xf>
    <xf numFmtId="42" fontId="13" fillId="0" borderId="36" xfId="2" applyNumberFormat="1" applyFont="1" applyFill="1" applyBorder="1" applyAlignment="1">
      <alignment horizontal="right" vertical="center"/>
    </xf>
    <xf numFmtId="42" fontId="13" fillId="0" borderId="37" xfId="2" applyNumberFormat="1" applyFont="1" applyFill="1" applyBorder="1" applyAlignment="1">
      <alignment horizontal="right" vertical="center"/>
    </xf>
    <xf numFmtId="42" fontId="13" fillId="0" borderId="35" xfId="2" applyNumberFormat="1" applyFont="1" applyFill="1" applyBorder="1" applyAlignment="1">
      <alignment horizontal="right" vertical="center"/>
    </xf>
    <xf numFmtId="164" fontId="13" fillId="2" borderId="0" xfId="2" applyNumberFormat="1" applyFont="1" applyFill="1" applyBorder="1" applyAlignment="1">
      <alignment vertical="top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/>
    </xf>
    <xf numFmtId="164" fontId="13" fillId="0" borderId="0" xfId="2" applyNumberFormat="1" applyFont="1" applyFill="1" applyBorder="1" applyAlignment="1">
      <alignment vertical="top"/>
    </xf>
    <xf numFmtId="164" fontId="16" fillId="3" borderId="19" xfId="2" applyNumberFormat="1" applyFont="1" applyFill="1" applyBorder="1" applyAlignment="1">
      <alignment horizontal="center" vertical="top" wrapText="1"/>
    </xf>
    <xf numFmtId="164" fontId="13" fillId="3" borderId="28" xfId="2" applyNumberFormat="1" applyFont="1" applyFill="1" applyBorder="1" applyAlignment="1">
      <alignment vertical="top"/>
    </xf>
    <xf numFmtId="42" fontId="13" fillId="3" borderId="30" xfId="2" applyNumberFormat="1" applyFont="1" applyFill="1" applyBorder="1" applyAlignment="1">
      <alignment vertical="center"/>
    </xf>
    <xf numFmtId="42" fontId="13" fillId="3" borderId="32" xfId="2" applyNumberFormat="1" applyFont="1" applyFill="1" applyBorder="1" applyAlignment="1">
      <alignment vertical="center"/>
    </xf>
    <xf numFmtId="42" fontId="13" fillId="3" borderId="28" xfId="2" applyNumberFormat="1" applyFont="1" applyFill="1" applyBorder="1" applyAlignment="1">
      <alignment vertical="center"/>
    </xf>
    <xf numFmtId="42" fontId="13" fillId="3" borderId="30" xfId="2" applyNumberFormat="1" applyFont="1" applyFill="1" applyBorder="1" applyAlignment="1">
      <alignment horizontal="left" vertical="center"/>
    </xf>
    <xf numFmtId="42" fontId="13" fillId="3" borderId="32" xfId="2" applyNumberFormat="1" applyFont="1" applyFill="1" applyBorder="1" applyAlignment="1">
      <alignment horizontal="left" vertical="center"/>
    </xf>
    <xf numFmtId="42" fontId="13" fillId="3" borderId="28" xfId="2" applyNumberFormat="1" applyFont="1" applyFill="1" applyBorder="1" applyAlignment="1">
      <alignment horizontal="left" vertical="center"/>
    </xf>
    <xf numFmtId="164" fontId="13" fillId="3" borderId="0" xfId="2" applyNumberFormat="1" applyFont="1" applyFill="1" applyBorder="1" applyAlignment="1">
      <alignment vertical="top"/>
    </xf>
    <xf numFmtId="42" fontId="13" fillId="5" borderId="36" xfId="2" applyNumberFormat="1" applyFont="1" applyFill="1" applyBorder="1" applyAlignment="1">
      <alignment vertical="center"/>
    </xf>
    <xf numFmtId="42" fontId="7" fillId="5" borderId="31" xfId="2" applyNumberFormat="1" applyFont="1" applyFill="1" applyBorder="1" applyAlignment="1">
      <alignment vertical="center"/>
    </xf>
    <xf numFmtId="42" fontId="13" fillId="5" borderId="37" xfId="2" applyNumberFormat="1" applyFont="1" applyFill="1" applyBorder="1" applyAlignment="1">
      <alignment vertical="center"/>
    </xf>
    <xf numFmtId="42" fontId="7" fillId="5" borderId="33" xfId="2" applyNumberFormat="1" applyFont="1" applyFill="1" applyBorder="1" applyAlignment="1">
      <alignment horizontal="left" vertical="center"/>
    </xf>
    <xf numFmtId="0" fontId="7" fillId="0" borderId="38" xfId="0" applyFont="1" applyFill="1" applyBorder="1" applyAlignment="1">
      <alignment vertical="top"/>
    </xf>
    <xf numFmtId="0" fontId="7" fillId="0" borderId="39" xfId="0" applyFont="1" applyFill="1" applyBorder="1" applyAlignment="1">
      <alignment horizontal="center" vertical="top"/>
    </xf>
    <xf numFmtId="42" fontId="13" fillId="3" borderId="39" xfId="2" applyNumberFormat="1" applyFont="1" applyFill="1" applyBorder="1" applyAlignment="1">
      <alignment vertical="center"/>
    </xf>
    <xf numFmtId="42" fontId="7" fillId="4" borderId="39" xfId="2" applyNumberFormat="1" applyFont="1" applyFill="1" applyBorder="1" applyAlignment="1">
      <alignment vertical="center"/>
    </xf>
    <xf numFmtId="42" fontId="7" fillId="0" borderId="39" xfId="2" applyNumberFormat="1" applyFont="1" applyFill="1" applyBorder="1" applyAlignment="1">
      <alignment vertical="center"/>
    </xf>
    <xf numFmtId="42" fontId="13" fillId="5" borderId="40" xfId="2" applyNumberFormat="1" applyFont="1" applyFill="1" applyBorder="1" applyAlignment="1">
      <alignment vertical="center"/>
    </xf>
    <xf numFmtId="42" fontId="7" fillId="5" borderId="41" xfId="2" applyNumberFormat="1" applyFont="1" applyFill="1" applyBorder="1" applyAlignment="1">
      <alignment vertical="center"/>
    </xf>
    <xf numFmtId="42" fontId="7" fillId="4" borderId="0" xfId="2" applyNumberFormat="1" applyFont="1" applyFill="1" applyBorder="1" applyAlignment="1">
      <alignment horizontal="right" vertical="center"/>
    </xf>
    <xf numFmtId="42" fontId="7" fillId="0" borderId="0" xfId="2" applyNumberFormat="1" applyFont="1" applyFill="1" applyBorder="1" applyAlignment="1">
      <alignment horizontal="right" vertical="center"/>
    </xf>
    <xf numFmtId="42" fontId="7" fillId="0" borderId="17" xfId="2" applyNumberFormat="1" applyFont="1" applyFill="1" applyBorder="1" applyAlignment="1">
      <alignment horizontal="left" vertical="center"/>
    </xf>
    <xf numFmtId="9" fontId="7" fillId="4" borderId="14" xfId="3" applyFont="1" applyFill="1" applyBorder="1" applyAlignment="1">
      <alignment horizontal="left" vertical="center"/>
    </xf>
    <xf numFmtId="9" fontId="7" fillId="4" borderId="0" xfId="3" applyFont="1" applyFill="1" applyBorder="1" applyAlignment="1">
      <alignment horizontal="right" vertical="center"/>
    </xf>
    <xf numFmtId="9" fontId="7" fillId="0" borderId="0" xfId="3" applyFont="1" applyFill="1" applyBorder="1" applyAlignment="1">
      <alignment horizontal="right" vertical="center"/>
    </xf>
    <xf numFmtId="9" fontId="7" fillId="0" borderId="17" xfId="3" applyFont="1" applyFill="1" applyBorder="1" applyAlignment="1">
      <alignment horizontal="left" vertical="center"/>
    </xf>
    <xf numFmtId="164" fontId="7" fillId="3" borderId="16" xfId="2" applyNumberFormat="1" applyFont="1" applyFill="1" applyBorder="1" applyAlignment="1">
      <alignment vertical="top"/>
    </xf>
    <xf numFmtId="42" fontId="13" fillId="3" borderId="39" xfId="2" applyNumberFormat="1" applyFont="1" applyFill="1" applyBorder="1" applyAlignment="1">
      <alignment horizontal="left" vertical="center"/>
    </xf>
    <xf numFmtId="42" fontId="7" fillId="4" borderId="39" xfId="2" applyNumberFormat="1" applyFont="1" applyFill="1" applyBorder="1" applyAlignment="1">
      <alignment horizontal="left" vertical="center"/>
    </xf>
    <xf numFmtId="42" fontId="7" fillId="4" borderId="39" xfId="2" applyNumberFormat="1" applyFont="1" applyFill="1" applyBorder="1" applyAlignment="1">
      <alignment horizontal="right" vertical="center"/>
    </xf>
    <xf numFmtId="42" fontId="7" fillId="0" borderId="39" xfId="2" applyNumberFormat="1" applyFont="1" applyFill="1" applyBorder="1" applyAlignment="1">
      <alignment horizontal="left" vertical="center"/>
    </xf>
    <xf numFmtId="42" fontId="7" fillId="0" borderId="41" xfId="2" applyNumberFormat="1" applyFont="1" applyFill="1" applyBorder="1" applyAlignment="1">
      <alignment horizontal="left" vertical="center"/>
    </xf>
    <xf numFmtId="42" fontId="7" fillId="0" borderId="39" xfId="2" applyNumberFormat="1" applyFont="1" applyFill="1" applyBorder="1" applyAlignment="1">
      <alignment horizontal="right" vertical="center"/>
    </xf>
    <xf numFmtId="42" fontId="13" fillId="0" borderId="40" xfId="2" applyNumberFormat="1" applyFont="1" applyFill="1" applyBorder="1" applyAlignment="1">
      <alignment horizontal="right" vertical="center"/>
    </xf>
    <xf numFmtId="42" fontId="13" fillId="3" borderId="44" xfId="2" applyNumberFormat="1" applyFont="1" applyFill="1" applyBorder="1" applyAlignment="1">
      <alignment horizontal="left" vertical="center"/>
    </xf>
    <xf numFmtId="42" fontId="7" fillId="4" borderId="44" xfId="2" applyNumberFormat="1" applyFont="1" applyFill="1" applyBorder="1" applyAlignment="1">
      <alignment horizontal="left" vertical="center"/>
    </xf>
    <xf numFmtId="42" fontId="7" fillId="4" borderId="44" xfId="2" applyNumberFormat="1" applyFont="1" applyFill="1" applyBorder="1" applyAlignment="1">
      <alignment horizontal="right" vertical="center"/>
    </xf>
    <xf numFmtId="42" fontId="7" fillId="0" borderId="44" xfId="2" applyNumberFormat="1" applyFont="1" applyFill="1" applyBorder="1" applyAlignment="1">
      <alignment horizontal="right" vertical="center"/>
    </xf>
    <xf numFmtId="42" fontId="7" fillId="0" borderId="44" xfId="2" applyNumberFormat="1" applyFont="1" applyFill="1" applyBorder="1" applyAlignment="1">
      <alignment horizontal="left" vertical="center"/>
    </xf>
    <xf numFmtId="42" fontId="13" fillId="0" borderId="45" xfId="2" applyNumberFormat="1" applyFont="1" applyFill="1" applyBorder="1" applyAlignment="1">
      <alignment horizontal="right" vertical="center"/>
    </xf>
    <xf numFmtId="42" fontId="7" fillId="0" borderId="46" xfId="2" applyNumberFormat="1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center" vertical="top"/>
    </xf>
    <xf numFmtId="0" fontId="7" fillId="0" borderId="43" xfId="0" applyFont="1" applyFill="1" applyBorder="1" applyAlignment="1">
      <alignment vertical="top"/>
    </xf>
    <xf numFmtId="0" fontId="7" fillId="0" borderId="42" xfId="0" applyFont="1" applyFill="1" applyBorder="1" applyAlignment="1">
      <alignment vertical="top"/>
    </xf>
    <xf numFmtId="0" fontId="7" fillId="0" borderId="47" xfId="0" applyFont="1" applyFill="1" applyBorder="1" applyAlignment="1">
      <alignment vertical="top"/>
    </xf>
    <xf numFmtId="0" fontId="7" fillId="0" borderId="48" xfId="0" applyFont="1" applyFill="1" applyBorder="1" applyAlignment="1">
      <alignment horizontal="center" vertical="top"/>
    </xf>
    <xf numFmtId="42" fontId="13" fillId="3" borderId="48" xfId="2" applyNumberFormat="1" applyFont="1" applyFill="1" applyBorder="1" applyAlignment="1">
      <alignment horizontal="left" vertical="center"/>
    </xf>
    <xf numFmtId="42" fontId="7" fillId="4" borderId="48" xfId="2" applyNumberFormat="1" applyFont="1" applyFill="1" applyBorder="1" applyAlignment="1">
      <alignment horizontal="left" vertical="center"/>
    </xf>
    <xf numFmtId="42" fontId="7" fillId="4" borderId="48" xfId="2" applyNumberFormat="1" applyFont="1" applyFill="1" applyBorder="1" applyAlignment="1">
      <alignment horizontal="right" vertical="center"/>
    </xf>
    <xf numFmtId="42" fontId="7" fillId="0" borderId="48" xfId="2" applyNumberFormat="1" applyFont="1" applyFill="1" applyBorder="1" applyAlignment="1">
      <alignment horizontal="right" vertical="center"/>
    </xf>
    <xf numFmtId="42" fontId="7" fillId="0" borderId="48" xfId="2" applyNumberFormat="1" applyFont="1" applyFill="1" applyBorder="1" applyAlignment="1">
      <alignment horizontal="left" vertical="center"/>
    </xf>
    <xf numFmtId="42" fontId="13" fillId="0" borderId="16" xfId="2" applyNumberFormat="1" applyFont="1" applyFill="1" applyBorder="1" applyAlignment="1">
      <alignment horizontal="right" vertical="center"/>
    </xf>
    <xf numFmtId="42" fontId="7" fillId="0" borderId="49" xfId="2" applyNumberFormat="1" applyFont="1" applyFill="1" applyBorder="1" applyAlignment="1">
      <alignment horizontal="left" vertical="center"/>
    </xf>
    <xf numFmtId="42" fontId="7" fillId="4" borderId="0" xfId="2" applyNumberFormat="1" applyFont="1" applyFill="1" applyBorder="1" applyAlignment="1">
      <alignment vertical="center"/>
    </xf>
    <xf numFmtId="0" fontId="5" fillId="0" borderId="47" xfId="0" applyFont="1" applyFill="1" applyBorder="1" applyAlignment="1">
      <alignment vertical="top"/>
    </xf>
    <xf numFmtId="0" fontId="5" fillId="0" borderId="48" xfId="0" applyFont="1" applyFill="1" applyBorder="1" applyAlignment="1">
      <alignment horizontal="center" vertical="top"/>
    </xf>
    <xf numFmtId="42" fontId="16" fillId="3" borderId="30" xfId="2" applyNumberFormat="1" applyFont="1" applyFill="1" applyBorder="1" applyAlignment="1">
      <alignment vertical="center"/>
    </xf>
    <xf numFmtId="42" fontId="5" fillId="4" borderId="30" xfId="2" applyNumberFormat="1" applyFont="1" applyFill="1" applyBorder="1" applyAlignment="1">
      <alignment vertical="center"/>
    </xf>
    <xf numFmtId="42" fontId="5" fillId="0" borderId="30" xfId="2" applyNumberFormat="1" applyFont="1" applyFill="1" applyBorder="1" applyAlignment="1">
      <alignment vertical="center"/>
    </xf>
    <xf numFmtId="42" fontId="16" fillId="0" borderId="16" xfId="2" applyNumberFormat="1" applyFont="1" applyFill="1" applyBorder="1" applyAlignment="1">
      <alignment horizontal="right" vertical="center"/>
    </xf>
    <xf numFmtId="42" fontId="5" fillId="0" borderId="49" xfId="2" applyNumberFormat="1" applyFont="1" applyFill="1" applyBorder="1" applyAlignment="1">
      <alignment horizontal="left" vertical="center"/>
    </xf>
    <xf numFmtId="42" fontId="5" fillId="0" borderId="0" xfId="0" applyNumberFormat="1" applyFont="1" applyFill="1" applyBorder="1" applyAlignment="1">
      <alignment vertical="center"/>
    </xf>
    <xf numFmtId="42" fontId="5" fillId="0" borderId="15" xfId="1" applyNumberFormat="1" applyFont="1" applyFill="1" applyBorder="1" applyAlignment="1">
      <alignment horizontal="left" vertical="center"/>
    </xf>
    <xf numFmtId="42" fontId="5" fillId="0" borderId="0" xfId="1" applyNumberFormat="1" applyFont="1" applyFill="1" applyBorder="1" applyAlignment="1">
      <alignment horizontal="left" vertical="center"/>
    </xf>
    <xf numFmtId="42" fontId="5" fillId="4" borderId="14" xfId="2" applyNumberFormat="1" applyFont="1" applyFill="1" applyBorder="1" applyAlignment="1">
      <alignment vertical="center"/>
    </xf>
    <xf numFmtId="42" fontId="5" fillId="4" borderId="0" xfId="2" applyNumberFormat="1" applyFont="1" applyFill="1" applyBorder="1" applyAlignment="1">
      <alignment vertical="center"/>
    </xf>
    <xf numFmtId="42" fontId="5" fillId="0" borderId="0" xfId="2" applyNumberFormat="1" applyFont="1" applyFill="1" applyBorder="1" applyAlignment="1">
      <alignment vertical="center"/>
    </xf>
    <xf numFmtId="42" fontId="5" fillId="0" borderId="17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15" xfId="1" applyFont="1" applyFill="1" applyBorder="1" applyAlignment="1">
      <alignment horizontal="left" vertical="center"/>
    </xf>
    <xf numFmtId="43" fontId="5" fillId="0" borderId="0" xfId="1" applyFont="1" applyFill="1" applyBorder="1" applyAlignment="1">
      <alignment horizontal="left" vertical="center"/>
    </xf>
    <xf numFmtId="9" fontId="5" fillId="4" borderId="14" xfId="3" applyFont="1" applyFill="1" applyBorder="1" applyAlignment="1">
      <alignment vertical="center"/>
    </xf>
    <xf numFmtId="9" fontId="5" fillId="4" borderId="0" xfId="3" applyFont="1" applyFill="1" applyBorder="1" applyAlignment="1">
      <alignment vertical="center"/>
    </xf>
    <xf numFmtId="9" fontId="5" fillId="0" borderId="15" xfId="3" applyFont="1" applyFill="1" applyBorder="1" applyAlignment="1">
      <alignment vertical="center"/>
    </xf>
    <xf numFmtId="9" fontId="5" fillId="0" borderId="17" xfId="3" applyFont="1" applyFill="1" applyBorder="1" applyAlignment="1">
      <alignment vertical="center"/>
    </xf>
    <xf numFmtId="42" fontId="5" fillId="3" borderId="15" xfId="2" applyNumberFormat="1" applyFont="1" applyFill="1" applyBorder="1" applyAlignment="1">
      <alignment horizontal="left" vertical="center"/>
    </xf>
    <xf numFmtId="9" fontId="5" fillId="3" borderId="16" xfId="3" applyFont="1" applyFill="1" applyBorder="1" applyAlignment="1">
      <alignment horizontal="right" vertical="center"/>
    </xf>
    <xf numFmtId="42" fontId="5" fillId="4" borderId="15" xfId="2" applyNumberFormat="1" applyFont="1" applyFill="1" applyBorder="1" applyAlignment="1">
      <alignment horizontal="left" vertical="center"/>
    </xf>
    <xf numFmtId="9" fontId="5" fillId="4" borderId="16" xfId="3" applyFont="1" applyFill="1" applyBorder="1" applyAlignment="1">
      <alignment horizontal="right" vertical="center"/>
    </xf>
    <xf numFmtId="42" fontId="5" fillId="0" borderId="15" xfId="2" applyNumberFormat="1" applyFont="1" applyFill="1" applyBorder="1" applyAlignment="1">
      <alignment horizontal="left" vertical="center"/>
    </xf>
    <xf numFmtId="9" fontId="5" fillId="0" borderId="17" xfId="3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164" fontId="8" fillId="3" borderId="15" xfId="2" applyNumberFormat="1" applyFont="1" applyFill="1" applyBorder="1" applyAlignment="1">
      <alignment horizontal="left" vertical="center" wrapText="1"/>
    </xf>
    <xf numFmtId="164" fontId="8" fillId="3" borderId="16" xfId="2" applyNumberFormat="1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left" vertical="top"/>
    </xf>
    <xf numFmtId="0" fontId="4" fillId="2" borderId="0" xfId="0" quotePrefix="1" applyFont="1" applyFill="1" applyBorder="1" applyAlignment="1">
      <alignment vertical="top"/>
    </xf>
    <xf numFmtId="0" fontId="8" fillId="0" borderId="2" xfId="0" applyFont="1" applyFill="1" applyBorder="1" applyAlignment="1">
      <alignment horizontal="center" vertical="top"/>
    </xf>
    <xf numFmtId="44" fontId="4" fillId="0" borderId="50" xfId="1" applyNumberFormat="1" applyFont="1" applyFill="1" applyBorder="1" applyAlignment="1">
      <alignment horizontal="right" vertical="top"/>
    </xf>
    <xf numFmtId="44" fontId="4" fillId="0" borderId="51" xfId="1" applyNumberFormat="1" applyFont="1" applyFill="1" applyBorder="1" applyAlignment="1">
      <alignment horizontal="right" vertical="top"/>
    </xf>
    <xf numFmtId="44" fontId="4" fillId="0" borderId="52" xfId="1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center" vertical="top"/>
    </xf>
    <xf numFmtId="44" fontId="4" fillId="0" borderId="0" xfId="1" applyNumberFormat="1" applyFont="1" applyFill="1" applyBorder="1" applyAlignment="1">
      <alignment horizontal="right" vertical="top"/>
    </xf>
    <xf numFmtId="0" fontId="12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center" wrapText="1"/>
    </xf>
    <xf numFmtId="14" fontId="4" fillId="2" borderId="0" xfId="0" applyNumberFormat="1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42" fontId="7" fillId="0" borderId="15" xfId="2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top"/>
    </xf>
    <xf numFmtId="42" fontId="7" fillId="0" borderId="14" xfId="2" applyNumberFormat="1" applyFont="1" applyFill="1" applyBorder="1" applyAlignment="1">
      <alignment horizontal="left" vertical="center"/>
    </xf>
    <xf numFmtId="42" fontId="7" fillId="0" borderId="16" xfId="2" applyNumberFormat="1" applyFont="1" applyFill="1" applyBorder="1" applyAlignment="1">
      <alignment horizontal="left" vertical="center"/>
    </xf>
    <xf numFmtId="9" fontId="7" fillId="0" borderId="14" xfId="3" applyFont="1" applyFill="1" applyBorder="1" applyAlignment="1">
      <alignment vertical="center"/>
    </xf>
    <xf numFmtId="9" fontId="7" fillId="0" borderId="16" xfId="3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left" vertical="top"/>
    </xf>
    <xf numFmtId="0" fontId="18" fillId="0" borderId="24" xfId="0" applyFont="1" applyFill="1" applyBorder="1"/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164" fontId="8" fillId="3" borderId="4" xfId="2" applyNumberFormat="1" applyFont="1" applyFill="1" applyBorder="1" applyAlignment="1">
      <alignment horizontal="center" vertical="top" wrapText="1"/>
    </xf>
    <xf numFmtId="164" fontId="8" fillId="3" borderId="8" xfId="2" applyNumberFormat="1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left" vertical="top" wrapText="1"/>
    </xf>
    <xf numFmtId="164" fontId="5" fillId="2" borderId="6" xfId="2" applyNumberFormat="1" applyFont="1" applyFill="1" applyBorder="1" applyAlignment="1">
      <alignment horizontal="center" wrapText="1"/>
    </xf>
    <xf numFmtId="164" fontId="5" fillId="2" borderId="8" xfId="2" applyNumberFormat="1" applyFont="1" applyFill="1" applyBorder="1" applyAlignment="1">
      <alignment horizontal="center" wrapText="1"/>
    </xf>
    <xf numFmtId="164" fontId="5" fillId="4" borderId="4" xfId="2" applyNumberFormat="1" applyFont="1" applyFill="1" applyBorder="1" applyAlignment="1">
      <alignment horizontal="center" vertical="top"/>
    </xf>
    <xf numFmtId="164" fontId="5" fillId="4" borderId="6" xfId="2" applyNumberFormat="1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top"/>
    </xf>
    <xf numFmtId="164" fontId="5" fillId="0" borderId="7" xfId="2" applyNumberFormat="1" applyFont="1" applyFill="1" applyBorder="1" applyAlignment="1">
      <alignment horizontal="center" vertical="top" wrapText="1"/>
    </xf>
    <xf numFmtId="164" fontId="5" fillId="0" borderId="8" xfId="2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9" fontId="5" fillId="4" borderId="4" xfId="3" applyFont="1" applyFill="1" applyBorder="1" applyAlignment="1">
      <alignment horizontal="center" vertical="top"/>
    </xf>
    <xf numFmtId="9" fontId="5" fillId="4" borderId="6" xfId="3" applyFont="1" applyFill="1" applyBorder="1" applyAlignment="1">
      <alignment horizontal="center" vertical="top"/>
    </xf>
    <xf numFmtId="0" fontId="12" fillId="0" borderId="0" xfId="0" applyFont="1" applyFill="1" applyAlignment="1">
      <alignment horizontal="left" vertical="top" wrapText="1"/>
    </xf>
    <xf numFmtId="0" fontId="12" fillId="2" borderId="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/>
    </xf>
    <xf numFmtId="164" fontId="5" fillId="3" borderId="4" xfId="2" applyNumberFormat="1" applyFont="1" applyFill="1" applyBorder="1" applyAlignment="1">
      <alignment horizontal="center"/>
    </xf>
    <xf numFmtId="164" fontId="5" fillId="3" borderId="5" xfId="2" applyNumberFormat="1" applyFont="1" applyFill="1" applyBorder="1" applyAlignment="1">
      <alignment horizontal="center"/>
    </xf>
    <xf numFmtId="164" fontId="5" fillId="4" borderId="6" xfId="2" applyNumberFormat="1" applyFont="1" applyFill="1" applyBorder="1" applyAlignment="1">
      <alignment horizontal="center" wrapText="1"/>
    </xf>
    <xf numFmtId="164" fontId="5" fillId="2" borderId="7" xfId="2" applyNumberFormat="1" applyFont="1" applyFill="1" applyBorder="1" applyAlignment="1">
      <alignment horizontal="center" wrapText="1"/>
    </xf>
    <xf numFmtId="164" fontId="5" fillId="2" borderId="5" xfId="2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22"/>
  <sheetViews>
    <sheetView tabSelected="1" zoomScaleNormal="100" workbookViewId="0">
      <selection activeCell="AK8" sqref="AK8:AK9"/>
    </sheetView>
  </sheetViews>
  <sheetFormatPr defaultColWidth="8" defaultRowHeight="15.75" x14ac:dyDescent="0.25"/>
  <cols>
    <col min="1" max="1" width="49.5703125" style="2" customWidth="1"/>
    <col min="2" max="2" width="13.7109375" style="2" customWidth="1"/>
    <col min="3" max="3" width="11" style="241" customWidth="1"/>
    <col min="4" max="4" width="11" style="153" customWidth="1"/>
    <col min="5" max="5" width="11" style="154" customWidth="1"/>
    <col min="6" max="6" width="13" style="154" customWidth="1"/>
    <col min="7" max="7" width="11" style="154" customWidth="1"/>
    <col min="8" max="8" width="12.7109375" style="154" customWidth="1"/>
    <col min="9" max="9" width="11" style="232" hidden="1" customWidth="1"/>
    <col min="10" max="10" width="12.7109375" style="154" hidden="1" customWidth="1"/>
    <col min="11" max="11" width="8" style="2"/>
    <col min="12" max="13" width="11" style="2" hidden="1" customWidth="1"/>
    <col min="14" max="17" width="11.42578125" style="154" hidden="1" customWidth="1"/>
    <col min="18" max="18" width="0" style="2" hidden="1" customWidth="1"/>
    <col min="19" max="20" width="11" style="2" hidden="1" customWidth="1"/>
    <col min="21" max="24" width="11.42578125" style="155" hidden="1" customWidth="1"/>
    <col min="25" max="25" width="0" style="2" hidden="1" customWidth="1"/>
    <col min="26" max="26" width="12.7109375" style="153" hidden="1" customWidth="1"/>
    <col min="27" max="27" width="12.7109375" style="156" hidden="1" customWidth="1"/>
    <col min="28" max="28" width="12.7109375" style="154" hidden="1" customWidth="1"/>
    <col min="29" max="29" width="12.7109375" style="155" hidden="1" customWidth="1"/>
    <col min="30" max="30" width="12.7109375" style="154" hidden="1" customWidth="1"/>
    <col min="31" max="31" width="12.7109375" style="155" hidden="1" customWidth="1"/>
    <col min="32" max="32" width="8" style="2"/>
    <col min="33" max="33" width="11.140625" style="2" customWidth="1"/>
    <col min="34" max="34" width="10.140625" style="2" customWidth="1"/>
    <col min="35" max="35" width="8" style="2"/>
    <col min="36" max="37" width="11.140625" style="2" customWidth="1"/>
    <col min="38" max="39" width="8" style="2"/>
    <col min="40" max="40" width="13.5703125" style="2" customWidth="1"/>
    <col min="41" max="41" width="8" style="2"/>
    <col min="42" max="42" width="8.42578125" style="2" bestFit="1" customWidth="1"/>
    <col min="43" max="16384" width="8" style="2"/>
  </cols>
  <sheetData>
    <row r="1" spans="1:42" ht="27" x14ac:dyDescent="0.25">
      <c r="A1" s="339" t="s">
        <v>0</v>
      </c>
      <c r="B1" s="339"/>
      <c r="C1" s="339"/>
      <c r="D1" s="339"/>
      <c r="E1" s="339"/>
      <c r="F1" s="339"/>
      <c r="G1" s="339"/>
      <c r="H1" s="339"/>
      <c r="I1" s="339"/>
      <c r="J1" s="33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42" ht="27" x14ac:dyDescent="0.25">
      <c r="A2" s="339" t="s">
        <v>1</v>
      </c>
      <c r="B2" s="339"/>
      <c r="C2" s="339"/>
      <c r="D2" s="339"/>
      <c r="E2" s="339"/>
      <c r="F2" s="339"/>
      <c r="G2" s="339"/>
      <c r="H2" s="339"/>
      <c r="I2" s="339"/>
      <c r="J2" s="33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42" ht="48" customHeight="1" thickBot="1" x14ac:dyDescent="0.3">
      <c r="A3" s="340" t="s">
        <v>153</v>
      </c>
      <c r="B3" s="340"/>
      <c r="C3" s="340"/>
      <c r="D3" s="340"/>
      <c r="E3" s="340"/>
      <c r="F3" s="340"/>
      <c r="G3" s="340"/>
      <c r="H3" s="340"/>
      <c r="I3" s="340"/>
      <c r="J3" s="34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42" s="5" customFormat="1" ht="16.5" thickBot="1" x14ac:dyDescent="0.3">
      <c r="A4" s="362"/>
      <c r="B4" s="362"/>
      <c r="C4" s="362"/>
      <c r="D4" s="362"/>
      <c r="E4" s="362"/>
      <c r="F4" s="362"/>
      <c r="G4" s="362"/>
      <c r="H4" s="362"/>
      <c r="I4" s="220"/>
      <c r="J4" s="215"/>
      <c r="N4" s="359" t="s">
        <v>2</v>
      </c>
      <c r="O4" s="360"/>
      <c r="P4" s="360"/>
      <c r="Q4" s="361"/>
      <c r="U4" s="359" t="s">
        <v>3</v>
      </c>
      <c r="V4" s="360"/>
      <c r="W4" s="360"/>
      <c r="X4" s="361"/>
      <c r="Z4" s="4"/>
      <c r="AA4" s="6"/>
      <c r="AB4" s="4"/>
      <c r="AC4" s="6"/>
      <c r="AD4" s="4"/>
      <c r="AE4" s="6"/>
    </row>
    <row r="5" spans="1:42" s="7" customFormat="1" ht="33.75" customHeight="1" x14ac:dyDescent="0.25">
      <c r="A5" s="5"/>
      <c r="B5" s="5"/>
      <c r="C5" s="363" t="s">
        <v>4</v>
      </c>
      <c r="D5" s="364"/>
      <c r="E5" s="365" t="s">
        <v>5</v>
      </c>
      <c r="F5" s="365"/>
      <c r="G5" s="366" t="s">
        <v>110</v>
      </c>
      <c r="H5" s="367"/>
      <c r="I5" s="344" t="s">
        <v>111</v>
      </c>
      <c r="J5" s="345"/>
      <c r="L5" s="353" t="s">
        <v>4</v>
      </c>
      <c r="M5" s="354"/>
      <c r="N5" s="346" t="s">
        <v>6</v>
      </c>
      <c r="O5" s="347"/>
      <c r="P5" s="351" t="s">
        <v>7</v>
      </c>
      <c r="Q5" s="352"/>
      <c r="S5" s="353" t="s">
        <v>4</v>
      </c>
      <c r="T5" s="354"/>
      <c r="U5" s="355" t="s">
        <v>6</v>
      </c>
      <c r="V5" s="356"/>
      <c r="W5" s="351" t="s">
        <v>7</v>
      </c>
      <c r="X5" s="352"/>
      <c r="Z5" s="348" t="s">
        <v>4</v>
      </c>
      <c r="AA5" s="349"/>
      <c r="AB5" s="350" t="s">
        <v>6</v>
      </c>
      <c r="AC5" s="350"/>
      <c r="AD5" s="351" t="s">
        <v>7</v>
      </c>
      <c r="AE5" s="352"/>
      <c r="AG5" s="341" t="s">
        <v>8</v>
      </c>
      <c r="AH5" s="342"/>
      <c r="AN5" s="7" t="s">
        <v>113</v>
      </c>
      <c r="AP5" s="7" t="s">
        <v>112</v>
      </c>
    </row>
    <row r="6" spans="1:42" s="7" customFormat="1" ht="47.25" customHeight="1" thickBot="1" x14ac:dyDescent="0.3">
      <c r="A6" s="5"/>
      <c r="B6" s="160" t="s">
        <v>9</v>
      </c>
      <c r="C6" s="233" t="s">
        <v>103</v>
      </c>
      <c r="D6" s="210" t="s">
        <v>104</v>
      </c>
      <c r="E6" s="211" t="s">
        <v>12</v>
      </c>
      <c r="F6" s="211" t="s">
        <v>13</v>
      </c>
      <c r="G6" s="212" t="s">
        <v>12</v>
      </c>
      <c r="H6" s="212" t="s">
        <v>13</v>
      </c>
      <c r="I6" s="221" t="s">
        <v>12</v>
      </c>
      <c r="J6" s="213" t="s">
        <v>13</v>
      </c>
      <c r="L6" s="11" t="s">
        <v>12</v>
      </c>
      <c r="M6" s="12" t="s">
        <v>13</v>
      </c>
      <c r="N6" s="13" t="s">
        <v>12</v>
      </c>
      <c r="O6" s="10" t="s">
        <v>13</v>
      </c>
      <c r="P6" s="14" t="s">
        <v>12</v>
      </c>
      <c r="Q6" s="15" t="s">
        <v>13</v>
      </c>
      <c r="S6" s="11" t="s">
        <v>12</v>
      </c>
      <c r="T6" s="12" t="s">
        <v>13</v>
      </c>
      <c r="U6" s="16" t="s">
        <v>12</v>
      </c>
      <c r="V6" s="17" t="s">
        <v>13</v>
      </c>
      <c r="W6" s="18" t="s">
        <v>12</v>
      </c>
      <c r="X6" s="19" t="s">
        <v>13</v>
      </c>
      <c r="Z6" s="8" t="s">
        <v>14</v>
      </c>
      <c r="AA6" s="20" t="s">
        <v>15</v>
      </c>
      <c r="AB6" s="21" t="s">
        <v>14</v>
      </c>
      <c r="AC6" s="22" t="s">
        <v>15</v>
      </c>
      <c r="AD6" s="23" t="s">
        <v>14</v>
      </c>
      <c r="AE6" s="24" t="s">
        <v>15</v>
      </c>
      <c r="AG6" s="8" t="s">
        <v>10</v>
      </c>
      <c r="AH6" s="9" t="s">
        <v>11</v>
      </c>
      <c r="AI6" s="25"/>
      <c r="AJ6" s="26" t="s">
        <v>16</v>
      </c>
      <c r="AK6" s="26" t="s">
        <v>17</v>
      </c>
    </row>
    <row r="7" spans="1:42" s="7" customFormat="1" x14ac:dyDescent="0.25">
      <c r="A7" s="172" t="s">
        <v>18</v>
      </c>
      <c r="B7" s="173"/>
      <c r="C7" s="234"/>
      <c r="D7" s="174"/>
      <c r="E7" s="175"/>
      <c r="F7" s="175"/>
      <c r="G7" s="176"/>
      <c r="H7" s="176"/>
      <c r="I7" s="222"/>
      <c r="J7" s="177"/>
      <c r="L7" s="31"/>
      <c r="M7" s="32"/>
      <c r="N7" s="33"/>
      <c r="O7" s="34"/>
      <c r="P7" s="35"/>
      <c r="Q7" s="30"/>
      <c r="S7" s="31"/>
      <c r="T7" s="32"/>
      <c r="U7" s="36"/>
      <c r="V7" s="37"/>
      <c r="W7" s="38"/>
      <c r="X7" s="39"/>
      <c r="Z7" s="27"/>
      <c r="AA7" s="40"/>
      <c r="AB7" s="41"/>
      <c r="AC7" s="42"/>
      <c r="AD7" s="29"/>
      <c r="AE7" s="39"/>
      <c r="AG7" s="27"/>
      <c r="AH7" s="28"/>
    </row>
    <row r="8" spans="1:42" s="7" customFormat="1" x14ac:dyDescent="0.25">
      <c r="A8" s="178" t="s">
        <v>19</v>
      </c>
      <c r="B8" s="179">
        <v>1800</v>
      </c>
      <c r="C8" s="235">
        <v>1175</v>
      </c>
      <c r="D8" s="180">
        <f>C8*0.6</f>
        <v>705</v>
      </c>
      <c r="E8" s="181">
        <f>C8*0.6</f>
        <v>705</v>
      </c>
      <c r="F8" s="181">
        <f>E8*0.6</f>
        <v>423</v>
      </c>
      <c r="G8" s="182">
        <f>C8*0.25</f>
        <v>293.75</v>
      </c>
      <c r="H8" s="182">
        <f>G8*0.6</f>
        <v>176.25</v>
      </c>
      <c r="I8" s="223">
        <f>C8*0.25</f>
        <v>293.75</v>
      </c>
      <c r="J8" s="183">
        <f>I8*0.6</f>
        <v>176.25</v>
      </c>
      <c r="K8" s="45"/>
      <c r="L8" s="46"/>
      <c r="M8" s="47"/>
      <c r="N8" s="48">
        <f t="shared" ref="N8:O15" si="0">C8-E8</f>
        <v>470</v>
      </c>
      <c r="O8" s="49">
        <f t="shared" si="0"/>
        <v>282</v>
      </c>
      <c r="P8" s="50">
        <f t="shared" ref="P8:Q15" si="1">C8-G8</f>
        <v>881.25</v>
      </c>
      <c r="Q8" s="44">
        <f t="shared" si="1"/>
        <v>528.75</v>
      </c>
      <c r="R8" s="51"/>
      <c r="S8" s="52"/>
      <c r="T8" s="53"/>
      <c r="U8" s="54">
        <f t="shared" ref="U8:V15" si="2">E8/C8</f>
        <v>0.6</v>
      </c>
      <c r="V8" s="55">
        <f t="shared" si="2"/>
        <v>0.6</v>
      </c>
      <c r="W8" s="56">
        <f t="shared" ref="W8:X15" si="3">G8/C8</f>
        <v>0.25</v>
      </c>
      <c r="X8" s="57">
        <f t="shared" si="3"/>
        <v>0.25</v>
      </c>
      <c r="Y8" s="51"/>
      <c r="Z8" s="58">
        <f>C8-D8</f>
        <v>470</v>
      </c>
      <c r="AA8" s="59">
        <f>Z8/C8</f>
        <v>0.4</v>
      </c>
      <c r="AB8" s="60">
        <f>E8-F8</f>
        <v>282</v>
      </c>
      <c r="AC8" s="61">
        <f>AB8/E8</f>
        <v>0.4</v>
      </c>
      <c r="AD8" s="43">
        <f>G8-H8</f>
        <v>117.5</v>
      </c>
      <c r="AE8" s="62">
        <f>AD8/G8</f>
        <v>0.4</v>
      </c>
      <c r="AG8" s="63">
        <v>1175</v>
      </c>
      <c r="AH8" s="64">
        <v>705</v>
      </c>
      <c r="AJ8" s="65">
        <f>C8-AG8</f>
        <v>0</v>
      </c>
      <c r="AK8" s="66">
        <f>1-(AG8/C8)</f>
        <v>0</v>
      </c>
      <c r="AN8" s="66">
        <f>G8/C8</f>
        <v>0.25</v>
      </c>
      <c r="AP8" s="66">
        <f>I8/C8</f>
        <v>0.25</v>
      </c>
    </row>
    <row r="9" spans="1:42" s="7" customFormat="1" x14ac:dyDescent="0.25">
      <c r="A9" s="178" t="s">
        <v>132</v>
      </c>
      <c r="B9" s="179">
        <v>10</v>
      </c>
      <c r="C9" s="235">
        <v>125</v>
      </c>
      <c r="D9" s="180">
        <f>C9*0.6</f>
        <v>75</v>
      </c>
      <c r="E9" s="181">
        <f>C9*0.6</f>
        <v>75</v>
      </c>
      <c r="F9" s="181">
        <f>E9*0.6</f>
        <v>45</v>
      </c>
      <c r="G9" s="182">
        <f>C9*0.25</f>
        <v>31.25</v>
      </c>
      <c r="H9" s="182">
        <f>G9*0.6</f>
        <v>18.75</v>
      </c>
      <c r="I9" s="223">
        <f>C9*0.25</f>
        <v>31.25</v>
      </c>
      <c r="J9" s="183">
        <f>I9*0.6</f>
        <v>18.75</v>
      </c>
      <c r="K9" s="45"/>
      <c r="L9" s="46"/>
      <c r="M9" s="47"/>
      <c r="N9" s="48"/>
      <c r="O9" s="49"/>
      <c r="P9" s="50"/>
      <c r="Q9" s="44"/>
      <c r="R9" s="51"/>
      <c r="S9" s="52"/>
      <c r="T9" s="53"/>
      <c r="U9" s="54"/>
      <c r="V9" s="55"/>
      <c r="W9" s="56"/>
      <c r="X9" s="57"/>
      <c r="Y9" s="51"/>
      <c r="Z9" s="58"/>
      <c r="AA9" s="59"/>
      <c r="AB9" s="60"/>
      <c r="AC9" s="61"/>
      <c r="AD9" s="43"/>
      <c r="AE9" s="62"/>
      <c r="AG9" s="63">
        <v>125</v>
      </c>
      <c r="AH9" s="64">
        <v>75</v>
      </c>
      <c r="AJ9" s="65">
        <f t="shared" ref="AJ9:AJ21" si="4">C9-AG9</f>
        <v>0</v>
      </c>
      <c r="AK9" s="66">
        <f>1-(AG9/C9)</f>
        <v>0</v>
      </c>
      <c r="AN9" s="66">
        <f t="shared" ref="AN9:AN21" si="5">G9/C9</f>
        <v>0.25</v>
      </c>
      <c r="AP9" s="66">
        <f t="shared" ref="AP9:AP21" si="6">I9/C9</f>
        <v>0.25</v>
      </c>
    </row>
    <row r="10" spans="1:42" s="7" customFormat="1" x14ac:dyDescent="0.25">
      <c r="A10" s="178" t="s">
        <v>133</v>
      </c>
      <c r="B10" s="179">
        <v>3</v>
      </c>
      <c r="C10" s="235">
        <v>125</v>
      </c>
      <c r="D10" s="180">
        <f>C10*0.6</f>
        <v>75</v>
      </c>
      <c r="E10" s="181">
        <f>C10*0.6</f>
        <v>75</v>
      </c>
      <c r="F10" s="181">
        <f>E10*0.6</f>
        <v>45</v>
      </c>
      <c r="G10" s="182">
        <f>C10*0.25</f>
        <v>31.25</v>
      </c>
      <c r="H10" s="182">
        <f>G10*0.6</f>
        <v>18.75</v>
      </c>
      <c r="I10" s="223">
        <f>C10*0.25</f>
        <v>31.25</v>
      </c>
      <c r="J10" s="183">
        <f>I10*0.6</f>
        <v>18.75</v>
      </c>
      <c r="K10" s="45"/>
      <c r="L10" s="46"/>
      <c r="M10" s="47"/>
      <c r="N10" s="48"/>
      <c r="O10" s="49"/>
      <c r="P10" s="50"/>
      <c r="Q10" s="44"/>
      <c r="R10" s="51"/>
      <c r="S10" s="52"/>
      <c r="T10" s="53"/>
      <c r="U10" s="54"/>
      <c r="V10" s="55"/>
      <c r="W10" s="56"/>
      <c r="X10" s="57"/>
      <c r="Y10" s="51"/>
      <c r="Z10" s="58"/>
      <c r="AA10" s="59"/>
      <c r="AB10" s="60"/>
      <c r="AC10" s="61"/>
      <c r="AD10" s="43"/>
      <c r="AE10" s="62"/>
      <c r="AG10" s="63">
        <v>125</v>
      </c>
      <c r="AH10" s="64">
        <v>75</v>
      </c>
      <c r="AJ10" s="65">
        <f t="shared" si="4"/>
        <v>0</v>
      </c>
      <c r="AK10" s="66">
        <f t="shared" ref="AK10:AK21" si="7">1-(AG10/C10)</f>
        <v>0</v>
      </c>
      <c r="AN10" s="66">
        <f t="shared" si="5"/>
        <v>0.25</v>
      </c>
      <c r="AP10" s="66">
        <f t="shared" si="6"/>
        <v>0.25</v>
      </c>
    </row>
    <row r="11" spans="1:42" s="7" customFormat="1" x14ac:dyDescent="0.25">
      <c r="A11" s="178" t="s">
        <v>131</v>
      </c>
      <c r="B11" s="179">
        <v>25</v>
      </c>
      <c r="C11" s="235">
        <v>150</v>
      </c>
      <c r="D11" s="180">
        <f>C11*0.6</f>
        <v>90</v>
      </c>
      <c r="E11" s="181">
        <f>C11*0.6</f>
        <v>90</v>
      </c>
      <c r="F11" s="181">
        <f>E11*0.6</f>
        <v>54</v>
      </c>
      <c r="G11" s="182">
        <f>C11*0.25</f>
        <v>37.5</v>
      </c>
      <c r="H11" s="182">
        <f>G11*0.6</f>
        <v>22.5</v>
      </c>
      <c r="I11" s="223">
        <f>C11*0.25</f>
        <v>37.5</v>
      </c>
      <c r="J11" s="183">
        <f>I11*0.6</f>
        <v>22.5</v>
      </c>
      <c r="K11" s="45"/>
      <c r="L11" s="46"/>
      <c r="M11" s="47"/>
      <c r="N11" s="48"/>
      <c r="O11" s="49"/>
      <c r="P11" s="50"/>
      <c r="Q11" s="44"/>
      <c r="R11" s="51"/>
      <c r="S11" s="52"/>
      <c r="T11" s="53"/>
      <c r="U11" s="54"/>
      <c r="V11" s="55"/>
      <c r="W11" s="56"/>
      <c r="X11" s="57"/>
      <c r="Y11" s="51"/>
      <c r="Z11" s="58"/>
      <c r="AA11" s="59"/>
      <c r="AB11" s="60"/>
      <c r="AC11" s="61"/>
      <c r="AD11" s="43"/>
      <c r="AE11" s="62"/>
      <c r="AG11" s="63">
        <v>150</v>
      </c>
      <c r="AH11" s="64">
        <v>90</v>
      </c>
      <c r="AJ11" s="65">
        <f t="shared" si="4"/>
        <v>0</v>
      </c>
      <c r="AK11" s="66">
        <f t="shared" si="7"/>
        <v>0</v>
      </c>
      <c r="AN11" s="66">
        <f t="shared" si="5"/>
        <v>0.25</v>
      </c>
      <c r="AP11" s="66">
        <f t="shared" si="6"/>
        <v>0.25</v>
      </c>
    </row>
    <row r="12" spans="1:42" s="7" customFormat="1" x14ac:dyDescent="0.25">
      <c r="A12" s="178" t="s">
        <v>20</v>
      </c>
      <c r="B12" s="179"/>
      <c r="C12" s="235">
        <v>318</v>
      </c>
      <c r="D12" s="180">
        <f>C12*0.6</f>
        <v>190.79999999999998</v>
      </c>
      <c r="E12" s="181">
        <f t="shared" ref="E12:E99" si="8">C12*0.6</f>
        <v>190.79999999999998</v>
      </c>
      <c r="F12" s="181">
        <f t="shared" ref="F12:F99" si="9">E12*0.6</f>
        <v>114.47999999999999</v>
      </c>
      <c r="G12" s="182">
        <f t="shared" ref="G12:G99" si="10">C12*0.25</f>
        <v>79.5</v>
      </c>
      <c r="H12" s="182">
        <f t="shared" ref="H12:H99" si="11">G12*0.6</f>
        <v>47.699999999999996</v>
      </c>
      <c r="I12" s="223">
        <f t="shared" ref="I12:I15" si="12">C12*0.25</f>
        <v>79.5</v>
      </c>
      <c r="J12" s="183">
        <f t="shared" ref="J12:J13" si="13">I12*0.6</f>
        <v>47.699999999999996</v>
      </c>
      <c r="K12" s="45"/>
      <c r="L12" s="46"/>
      <c r="M12" s="47"/>
      <c r="N12" s="48">
        <f t="shared" si="0"/>
        <v>127.20000000000002</v>
      </c>
      <c r="O12" s="49">
        <f t="shared" si="0"/>
        <v>76.319999999999993</v>
      </c>
      <c r="P12" s="50">
        <f t="shared" si="1"/>
        <v>238.5</v>
      </c>
      <c r="Q12" s="44">
        <f t="shared" si="1"/>
        <v>143.1</v>
      </c>
      <c r="R12" s="51"/>
      <c r="S12" s="52"/>
      <c r="T12" s="53"/>
      <c r="U12" s="54">
        <f t="shared" si="2"/>
        <v>0.6</v>
      </c>
      <c r="V12" s="55">
        <f t="shared" si="2"/>
        <v>0.6</v>
      </c>
      <c r="W12" s="56">
        <f t="shared" si="3"/>
        <v>0.25</v>
      </c>
      <c r="X12" s="57">
        <f t="shared" si="3"/>
        <v>0.25</v>
      </c>
      <c r="Y12" s="51"/>
      <c r="Z12" s="58">
        <f>C12-D12</f>
        <v>127.20000000000002</v>
      </c>
      <c r="AA12" s="59">
        <f>Z12/C12</f>
        <v>0.40000000000000008</v>
      </c>
      <c r="AB12" s="60">
        <f>E12-F12</f>
        <v>76.319999999999993</v>
      </c>
      <c r="AC12" s="61">
        <f>AB12/E12</f>
        <v>0.4</v>
      </c>
      <c r="AD12" s="43">
        <f>G12-H12</f>
        <v>31.800000000000004</v>
      </c>
      <c r="AE12" s="62">
        <f>AD12/G12</f>
        <v>0.40000000000000008</v>
      </c>
      <c r="AG12" s="63">
        <v>318</v>
      </c>
      <c r="AH12" s="64">
        <v>190.79999999999998</v>
      </c>
      <c r="AJ12" s="65">
        <f t="shared" si="4"/>
        <v>0</v>
      </c>
      <c r="AK12" s="66">
        <f t="shared" si="7"/>
        <v>0</v>
      </c>
      <c r="AN12" s="66">
        <f t="shared" si="5"/>
        <v>0.25</v>
      </c>
      <c r="AP12" s="66">
        <f t="shared" si="6"/>
        <v>0.25</v>
      </c>
    </row>
    <row r="13" spans="1:42" s="7" customFormat="1" x14ac:dyDescent="0.25">
      <c r="A13" s="178" t="s">
        <v>21</v>
      </c>
      <c r="B13" s="179"/>
      <c r="C13" s="235">
        <v>265</v>
      </c>
      <c r="D13" s="180">
        <f t="shared" ref="D13:D99" si="14">C13*0.6</f>
        <v>159</v>
      </c>
      <c r="E13" s="181">
        <f t="shared" si="8"/>
        <v>159</v>
      </c>
      <c r="F13" s="181">
        <f t="shared" si="9"/>
        <v>95.399999999999991</v>
      </c>
      <c r="G13" s="182">
        <f t="shared" si="10"/>
        <v>66.25</v>
      </c>
      <c r="H13" s="182">
        <f t="shared" si="11"/>
        <v>39.75</v>
      </c>
      <c r="I13" s="223">
        <f t="shared" si="12"/>
        <v>66.25</v>
      </c>
      <c r="J13" s="183">
        <f t="shared" si="13"/>
        <v>39.75</v>
      </c>
      <c r="K13" s="45"/>
      <c r="L13" s="46"/>
      <c r="M13" s="47"/>
      <c r="N13" s="48">
        <f t="shared" si="0"/>
        <v>106</v>
      </c>
      <c r="O13" s="49">
        <f t="shared" si="0"/>
        <v>63.600000000000009</v>
      </c>
      <c r="P13" s="50">
        <f t="shared" si="1"/>
        <v>198.75</v>
      </c>
      <c r="Q13" s="44">
        <f t="shared" si="1"/>
        <v>119.25</v>
      </c>
      <c r="R13" s="51"/>
      <c r="S13" s="52"/>
      <c r="T13" s="53"/>
      <c r="U13" s="54">
        <f t="shared" si="2"/>
        <v>0.6</v>
      </c>
      <c r="V13" s="55">
        <f t="shared" si="2"/>
        <v>0.6</v>
      </c>
      <c r="W13" s="56">
        <f t="shared" si="3"/>
        <v>0.25</v>
      </c>
      <c r="X13" s="57">
        <f t="shared" si="3"/>
        <v>0.25</v>
      </c>
      <c r="Y13" s="51"/>
      <c r="Z13" s="58">
        <f>C13-D13</f>
        <v>106</v>
      </c>
      <c r="AA13" s="59">
        <f>Z13/C13</f>
        <v>0.4</v>
      </c>
      <c r="AB13" s="60">
        <f>E13-F13</f>
        <v>63.600000000000009</v>
      </c>
      <c r="AC13" s="61">
        <f>AB13/E13</f>
        <v>0.40000000000000008</v>
      </c>
      <c r="AD13" s="43">
        <f>G13-H13</f>
        <v>26.5</v>
      </c>
      <c r="AE13" s="62">
        <f>AD13/G13</f>
        <v>0.4</v>
      </c>
      <c r="AG13" s="67">
        <v>265</v>
      </c>
      <c r="AH13" s="68">
        <v>159</v>
      </c>
      <c r="AJ13" s="65">
        <f t="shared" si="4"/>
        <v>0</v>
      </c>
      <c r="AK13" s="66">
        <f t="shared" si="7"/>
        <v>0</v>
      </c>
      <c r="AN13" s="66">
        <f t="shared" si="5"/>
        <v>0.25</v>
      </c>
      <c r="AP13" s="66">
        <f t="shared" si="6"/>
        <v>0.25</v>
      </c>
    </row>
    <row r="14" spans="1:42" s="7" customFormat="1" x14ac:dyDescent="0.25">
      <c r="A14" s="178" t="s">
        <v>22</v>
      </c>
      <c r="B14" s="179"/>
      <c r="C14" s="235">
        <v>530</v>
      </c>
      <c r="D14" s="180">
        <v>530</v>
      </c>
      <c r="E14" s="181">
        <v>530</v>
      </c>
      <c r="F14" s="181">
        <v>530</v>
      </c>
      <c r="G14" s="182">
        <v>530</v>
      </c>
      <c r="H14" s="182">
        <v>530</v>
      </c>
      <c r="I14" s="223">
        <v>530</v>
      </c>
      <c r="J14" s="183">
        <v>530</v>
      </c>
      <c r="K14" s="45"/>
      <c r="L14" s="46"/>
      <c r="M14" s="47"/>
      <c r="N14" s="48">
        <f t="shared" si="0"/>
        <v>0</v>
      </c>
      <c r="O14" s="49">
        <f t="shared" si="0"/>
        <v>0</v>
      </c>
      <c r="P14" s="50">
        <f t="shared" si="1"/>
        <v>0</v>
      </c>
      <c r="Q14" s="44">
        <f t="shared" si="1"/>
        <v>0</v>
      </c>
      <c r="R14" s="51"/>
      <c r="S14" s="52"/>
      <c r="T14" s="53"/>
      <c r="U14" s="54">
        <f t="shared" si="2"/>
        <v>1</v>
      </c>
      <c r="V14" s="55">
        <f t="shared" si="2"/>
        <v>1</v>
      </c>
      <c r="W14" s="56">
        <f t="shared" si="3"/>
        <v>1</v>
      </c>
      <c r="X14" s="57">
        <f t="shared" si="3"/>
        <v>1</v>
      </c>
      <c r="Y14" s="51"/>
      <c r="Z14" s="58">
        <f>C14-D14</f>
        <v>0</v>
      </c>
      <c r="AA14" s="59">
        <f>Z14/C14</f>
        <v>0</v>
      </c>
      <c r="AB14" s="60">
        <f>E14-F14</f>
        <v>0</v>
      </c>
      <c r="AC14" s="61">
        <f>AB14/E14</f>
        <v>0</v>
      </c>
      <c r="AD14" s="43">
        <f>G14-H14</f>
        <v>0</v>
      </c>
      <c r="AE14" s="62">
        <f>AD14/G14</f>
        <v>0</v>
      </c>
      <c r="AG14" s="63">
        <v>530</v>
      </c>
      <c r="AH14" s="64">
        <v>530</v>
      </c>
      <c r="AJ14" s="65">
        <f t="shared" si="4"/>
        <v>0</v>
      </c>
      <c r="AK14" s="66">
        <f t="shared" si="7"/>
        <v>0</v>
      </c>
      <c r="AN14" s="66">
        <f t="shared" si="5"/>
        <v>1</v>
      </c>
      <c r="AP14" s="66">
        <f t="shared" si="6"/>
        <v>1</v>
      </c>
    </row>
    <row r="15" spans="1:42" s="7" customFormat="1" ht="16.5" thickBot="1" x14ac:dyDescent="0.3">
      <c r="A15" s="184" t="s">
        <v>23</v>
      </c>
      <c r="B15" s="185"/>
      <c r="C15" s="236">
        <v>106</v>
      </c>
      <c r="D15" s="186">
        <f t="shared" si="14"/>
        <v>63.599999999999994</v>
      </c>
      <c r="E15" s="187">
        <f t="shared" si="8"/>
        <v>63.599999999999994</v>
      </c>
      <c r="F15" s="187">
        <f t="shared" si="9"/>
        <v>38.159999999999997</v>
      </c>
      <c r="G15" s="188">
        <f t="shared" si="10"/>
        <v>26.5</v>
      </c>
      <c r="H15" s="188">
        <f t="shared" si="11"/>
        <v>15.899999999999999</v>
      </c>
      <c r="I15" s="224">
        <f t="shared" si="12"/>
        <v>26.5</v>
      </c>
      <c r="J15" s="189">
        <f t="shared" ref="J15" si="15">I15*0.6</f>
        <v>15.899999999999999</v>
      </c>
      <c r="K15" s="45"/>
      <c r="L15" s="46"/>
      <c r="M15" s="47"/>
      <c r="N15" s="48">
        <f t="shared" si="0"/>
        <v>42.400000000000006</v>
      </c>
      <c r="O15" s="69">
        <f t="shared" si="0"/>
        <v>25.439999999999998</v>
      </c>
      <c r="P15" s="50">
        <f t="shared" si="1"/>
        <v>79.5</v>
      </c>
      <c r="Q15" s="44">
        <f t="shared" si="1"/>
        <v>47.699999999999996</v>
      </c>
      <c r="R15" s="51"/>
      <c r="S15" s="52"/>
      <c r="T15" s="53"/>
      <c r="U15" s="54">
        <f t="shared" si="2"/>
        <v>0.6</v>
      </c>
      <c r="V15" s="55">
        <f t="shared" si="2"/>
        <v>0.6</v>
      </c>
      <c r="W15" s="56">
        <f t="shared" si="3"/>
        <v>0.25</v>
      </c>
      <c r="X15" s="57">
        <f t="shared" si="3"/>
        <v>0.25</v>
      </c>
      <c r="Y15" s="51"/>
      <c r="Z15" s="58">
        <f>C15-D15</f>
        <v>42.400000000000006</v>
      </c>
      <c r="AA15" s="59">
        <f>Z15/C15</f>
        <v>0.40000000000000008</v>
      </c>
      <c r="AB15" s="60">
        <f>E15-F15</f>
        <v>25.439999999999998</v>
      </c>
      <c r="AC15" s="61">
        <f>AB15/E15</f>
        <v>0.4</v>
      </c>
      <c r="AD15" s="43">
        <f>G15-H15</f>
        <v>10.600000000000001</v>
      </c>
      <c r="AE15" s="62">
        <f>AD15/G15</f>
        <v>0.40000000000000008</v>
      </c>
      <c r="AG15" s="70">
        <v>106</v>
      </c>
      <c r="AH15" s="71">
        <v>63.599999999999994</v>
      </c>
      <c r="AJ15" s="65">
        <f t="shared" si="4"/>
        <v>0</v>
      </c>
      <c r="AK15" s="66">
        <f t="shared" si="7"/>
        <v>0</v>
      </c>
      <c r="AN15" s="66">
        <f t="shared" si="5"/>
        <v>0.25</v>
      </c>
      <c r="AP15" s="66">
        <f t="shared" si="6"/>
        <v>0.25</v>
      </c>
    </row>
    <row r="16" spans="1:42" s="7" customFormat="1" x14ac:dyDescent="0.25">
      <c r="A16" s="172" t="s">
        <v>24</v>
      </c>
      <c r="B16" s="173"/>
      <c r="C16" s="237"/>
      <c r="D16" s="190"/>
      <c r="E16" s="191"/>
      <c r="F16" s="191"/>
      <c r="G16" s="192"/>
      <c r="H16" s="192"/>
      <c r="I16" s="225"/>
      <c r="J16" s="193"/>
      <c r="K16" s="45"/>
      <c r="L16" s="76"/>
      <c r="M16" s="77"/>
      <c r="N16" s="78"/>
      <c r="O16" s="73"/>
      <c r="P16" s="74"/>
      <c r="Q16" s="75"/>
      <c r="R16" s="51"/>
      <c r="S16" s="79"/>
      <c r="T16" s="80"/>
      <c r="U16" s="81"/>
      <c r="V16" s="82"/>
      <c r="W16" s="83"/>
      <c r="X16" s="84"/>
      <c r="Y16" s="51"/>
      <c r="Z16" s="72"/>
      <c r="AA16" s="85"/>
      <c r="AB16" s="86"/>
      <c r="AC16" s="87"/>
      <c r="AD16" s="74"/>
      <c r="AE16" s="88"/>
      <c r="AG16" s="27"/>
      <c r="AH16" s="28"/>
      <c r="AJ16" s="65">
        <f t="shared" si="4"/>
        <v>0</v>
      </c>
      <c r="AK16" s="66" t="e">
        <f t="shared" si="7"/>
        <v>#DIV/0!</v>
      </c>
      <c r="AN16" s="66" t="e">
        <f t="shared" si="5"/>
        <v>#DIV/0!</v>
      </c>
      <c r="AP16" s="66" t="e">
        <f t="shared" si="6"/>
        <v>#DIV/0!</v>
      </c>
    </row>
    <row r="17" spans="1:42" s="7" customFormat="1" x14ac:dyDescent="0.25">
      <c r="A17" s="178" t="s">
        <v>25</v>
      </c>
      <c r="B17" s="179">
        <v>300</v>
      </c>
      <c r="C17" s="235">
        <v>901</v>
      </c>
      <c r="D17" s="180">
        <f t="shared" si="14"/>
        <v>540.6</v>
      </c>
      <c r="E17" s="181">
        <f t="shared" si="8"/>
        <v>540.6</v>
      </c>
      <c r="F17" s="181">
        <f t="shared" si="9"/>
        <v>324.36</v>
      </c>
      <c r="G17" s="182">
        <f t="shared" si="10"/>
        <v>225.25</v>
      </c>
      <c r="H17" s="182">
        <f t="shared" si="11"/>
        <v>135.15</v>
      </c>
      <c r="I17" s="223">
        <f t="shared" ref="I17:I23" si="16">C17*0.25</f>
        <v>225.25</v>
      </c>
      <c r="J17" s="183">
        <f t="shared" ref="J17:J19" si="17">I17*0.6</f>
        <v>135.15</v>
      </c>
      <c r="K17" s="45"/>
      <c r="L17" s="46"/>
      <c r="M17" s="47"/>
      <c r="N17" s="48">
        <f t="shared" ref="N17:O23" si="18">C17-E17</f>
        <v>360.4</v>
      </c>
      <c r="O17" s="49">
        <f t="shared" si="18"/>
        <v>216.24</v>
      </c>
      <c r="P17" s="50">
        <f t="shared" ref="P17:Q23" si="19">C17-G17</f>
        <v>675.75</v>
      </c>
      <c r="Q17" s="44">
        <f t="shared" si="19"/>
        <v>405.45000000000005</v>
      </c>
      <c r="R17" s="51"/>
      <c r="S17" s="52"/>
      <c r="T17" s="53"/>
      <c r="U17" s="54">
        <f t="shared" ref="U17:V23" si="20">E17/C17</f>
        <v>0.6</v>
      </c>
      <c r="V17" s="55">
        <f t="shared" si="20"/>
        <v>0.6</v>
      </c>
      <c r="W17" s="56">
        <f t="shared" ref="W17:X23" si="21">G17/C17</f>
        <v>0.25</v>
      </c>
      <c r="X17" s="57">
        <f t="shared" si="21"/>
        <v>0.25</v>
      </c>
      <c r="Y17" s="51"/>
      <c r="Z17" s="58">
        <f t="shared" ref="Z17:Z23" si="22">C17-D17</f>
        <v>360.4</v>
      </c>
      <c r="AA17" s="59">
        <f t="shared" ref="AA17:AA23" si="23">Z17/C17</f>
        <v>0.39999999999999997</v>
      </c>
      <c r="AB17" s="60">
        <f t="shared" ref="AB17:AB23" si="24">E17-F17</f>
        <v>216.24</v>
      </c>
      <c r="AC17" s="61">
        <f t="shared" ref="AC17:AC23" si="25">AB17/E17</f>
        <v>0.4</v>
      </c>
      <c r="AD17" s="43">
        <f t="shared" ref="AD17:AD23" si="26">G17-H17</f>
        <v>90.1</v>
      </c>
      <c r="AE17" s="62">
        <f t="shared" ref="AE17:AE23" si="27">AD17/G17</f>
        <v>0.39999999999999997</v>
      </c>
      <c r="AG17" s="89">
        <v>901</v>
      </c>
      <c r="AH17" s="64">
        <v>540.6</v>
      </c>
      <c r="AJ17" s="65">
        <f t="shared" si="4"/>
        <v>0</v>
      </c>
      <c r="AK17" s="66">
        <f t="shared" si="7"/>
        <v>0</v>
      </c>
      <c r="AN17" s="66">
        <f t="shared" si="5"/>
        <v>0.25</v>
      </c>
      <c r="AP17" s="66">
        <f t="shared" si="6"/>
        <v>0.25</v>
      </c>
    </row>
    <row r="18" spans="1:42" s="7" customFormat="1" x14ac:dyDescent="0.25">
      <c r="A18" s="178" t="s">
        <v>26</v>
      </c>
      <c r="B18" s="179"/>
      <c r="C18" s="235">
        <v>318</v>
      </c>
      <c r="D18" s="180">
        <f t="shared" si="14"/>
        <v>190.79999999999998</v>
      </c>
      <c r="E18" s="181">
        <f t="shared" si="8"/>
        <v>190.79999999999998</v>
      </c>
      <c r="F18" s="181">
        <f t="shared" si="9"/>
        <v>114.47999999999999</v>
      </c>
      <c r="G18" s="182">
        <f t="shared" si="10"/>
        <v>79.5</v>
      </c>
      <c r="H18" s="182">
        <f t="shared" si="11"/>
        <v>47.699999999999996</v>
      </c>
      <c r="I18" s="223">
        <f t="shared" si="16"/>
        <v>79.5</v>
      </c>
      <c r="J18" s="183">
        <f t="shared" si="17"/>
        <v>47.699999999999996</v>
      </c>
      <c r="K18" s="45"/>
      <c r="L18" s="46"/>
      <c r="M18" s="47"/>
      <c r="N18" s="48">
        <f t="shared" si="18"/>
        <v>127.20000000000002</v>
      </c>
      <c r="O18" s="49">
        <f t="shared" si="18"/>
        <v>76.319999999999993</v>
      </c>
      <c r="P18" s="50">
        <f t="shared" si="19"/>
        <v>238.5</v>
      </c>
      <c r="Q18" s="44">
        <f t="shared" si="19"/>
        <v>143.1</v>
      </c>
      <c r="R18" s="51"/>
      <c r="S18" s="52"/>
      <c r="T18" s="53"/>
      <c r="U18" s="54">
        <f t="shared" si="20"/>
        <v>0.6</v>
      </c>
      <c r="V18" s="55">
        <f t="shared" si="20"/>
        <v>0.6</v>
      </c>
      <c r="W18" s="56">
        <f t="shared" si="21"/>
        <v>0.25</v>
      </c>
      <c r="X18" s="57">
        <f t="shared" si="21"/>
        <v>0.25</v>
      </c>
      <c r="Y18" s="51"/>
      <c r="Z18" s="58">
        <f t="shared" si="22"/>
        <v>127.20000000000002</v>
      </c>
      <c r="AA18" s="59">
        <f t="shared" si="23"/>
        <v>0.40000000000000008</v>
      </c>
      <c r="AB18" s="60">
        <f t="shared" si="24"/>
        <v>76.319999999999993</v>
      </c>
      <c r="AC18" s="61">
        <f t="shared" si="25"/>
        <v>0.4</v>
      </c>
      <c r="AD18" s="43">
        <f t="shared" si="26"/>
        <v>31.800000000000004</v>
      </c>
      <c r="AE18" s="62">
        <f t="shared" si="27"/>
        <v>0.40000000000000008</v>
      </c>
      <c r="AG18" s="63">
        <v>318</v>
      </c>
      <c r="AH18" s="64">
        <v>190.79999999999998</v>
      </c>
      <c r="AJ18" s="65">
        <f t="shared" si="4"/>
        <v>0</v>
      </c>
      <c r="AK18" s="66">
        <f t="shared" si="7"/>
        <v>0</v>
      </c>
      <c r="AN18" s="66">
        <f t="shared" si="5"/>
        <v>0.25</v>
      </c>
      <c r="AP18" s="66">
        <f t="shared" si="6"/>
        <v>0.25</v>
      </c>
    </row>
    <row r="19" spans="1:42" s="7" customFormat="1" x14ac:dyDescent="0.25">
      <c r="A19" s="178" t="s">
        <v>27</v>
      </c>
      <c r="B19" s="179"/>
      <c r="C19" s="235">
        <v>106</v>
      </c>
      <c r="D19" s="180">
        <f t="shared" si="14"/>
        <v>63.599999999999994</v>
      </c>
      <c r="E19" s="181">
        <f t="shared" si="8"/>
        <v>63.599999999999994</v>
      </c>
      <c r="F19" s="181">
        <f t="shared" si="9"/>
        <v>38.159999999999997</v>
      </c>
      <c r="G19" s="182">
        <f t="shared" si="10"/>
        <v>26.5</v>
      </c>
      <c r="H19" s="182">
        <f t="shared" si="11"/>
        <v>15.899999999999999</v>
      </c>
      <c r="I19" s="223">
        <f t="shared" si="16"/>
        <v>26.5</v>
      </c>
      <c r="J19" s="183">
        <f t="shared" si="17"/>
        <v>15.899999999999999</v>
      </c>
      <c r="K19" s="45"/>
      <c r="L19" s="46"/>
      <c r="M19" s="47"/>
      <c r="N19" s="48">
        <f t="shared" si="18"/>
        <v>42.400000000000006</v>
      </c>
      <c r="O19" s="49">
        <f t="shared" si="18"/>
        <v>25.439999999999998</v>
      </c>
      <c r="P19" s="50">
        <f t="shared" si="19"/>
        <v>79.5</v>
      </c>
      <c r="Q19" s="44">
        <f t="shared" si="19"/>
        <v>47.699999999999996</v>
      </c>
      <c r="R19" s="51"/>
      <c r="S19" s="52"/>
      <c r="T19" s="53"/>
      <c r="U19" s="54">
        <f t="shared" si="20"/>
        <v>0.6</v>
      </c>
      <c r="V19" s="55">
        <f t="shared" si="20"/>
        <v>0.6</v>
      </c>
      <c r="W19" s="56">
        <f t="shared" si="21"/>
        <v>0.25</v>
      </c>
      <c r="X19" s="57">
        <f t="shared" si="21"/>
        <v>0.25</v>
      </c>
      <c r="Y19" s="51"/>
      <c r="Z19" s="58">
        <f t="shared" si="22"/>
        <v>42.400000000000006</v>
      </c>
      <c r="AA19" s="59">
        <f t="shared" si="23"/>
        <v>0.40000000000000008</v>
      </c>
      <c r="AB19" s="60">
        <f t="shared" si="24"/>
        <v>25.439999999999998</v>
      </c>
      <c r="AC19" s="61">
        <f t="shared" si="25"/>
        <v>0.4</v>
      </c>
      <c r="AD19" s="43">
        <f t="shared" si="26"/>
        <v>10.600000000000001</v>
      </c>
      <c r="AE19" s="62">
        <f t="shared" si="27"/>
        <v>0.40000000000000008</v>
      </c>
      <c r="AG19" s="63">
        <v>106</v>
      </c>
      <c r="AH19" s="64">
        <v>63.599999999999994</v>
      </c>
      <c r="AJ19" s="65">
        <f t="shared" si="4"/>
        <v>0</v>
      </c>
      <c r="AK19" s="66">
        <f t="shared" si="7"/>
        <v>0</v>
      </c>
      <c r="AN19" s="66">
        <f t="shared" si="5"/>
        <v>0.25</v>
      </c>
      <c r="AP19" s="66">
        <f t="shared" si="6"/>
        <v>0.25</v>
      </c>
    </row>
    <row r="20" spans="1:42" s="7" customFormat="1" x14ac:dyDescent="0.25">
      <c r="A20" s="178" t="s">
        <v>28</v>
      </c>
      <c r="B20" s="179"/>
      <c r="C20" s="235">
        <v>100</v>
      </c>
      <c r="D20" s="180">
        <v>100</v>
      </c>
      <c r="E20" s="181">
        <v>100</v>
      </c>
      <c r="F20" s="181">
        <v>100</v>
      </c>
      <c r="G20" s="182">
        <v>100</v>
      </c>
      <c r="H20" s="182">
        <v>100</v>
      </c>
      <c r="I20" s="223">
        <v>100</v>
      </c>
      <c r="J20" s="183">
        <v>100</v>
      </c>
      <c r="K20" s="45"/>
      <c r="L20" s="46"/>
      <c r="M20" s="47"/>
      <c r="N20" s="48">
        <f t="shared" si="18"/>
        <v>0</v>
      </c>
      <c r="O20" s="49">
        <f t="shared" si="18"/>
        <v>0</v>
      </c>
      <c r="P20" s="50">
        <f t="shared" si="19"/>
        <v>0</v>
      </c>
      <c r="Q20" s="44">
        <f t="shared" si="19"/>
        <v>0</v>
      </c>
      <c r="R20" s="51"/>
      <c r="S20" s="52"/>
      <c r="T20" s="53"/>
      <c r="U20" s="54">
        <f t="shared" si="20"/>
        <v>1</v>
      </c>
      <c r="V20" s="55">
        <f t="shared" si="20"/>
        <v>1</v>
      </c>
      <c r="W20" s="56">
        <f t="shared" si="21"/>
        <v>1</v>
      </c>
      <c r="X20" s="57">
        <f t="shared" si="21"/>
        <v>1</v>
      </c>
      <c r="Y20" s="51"/>
      <c r="Z20" s="58">
        <f t="shared" si="22"/>
        <v>0</v>
      </c>
      <c r="AA20" s="59">
        <f t="shared" si="23"/>
        <v>0</v>
      </c>
      <c r="AB20" s="60">
        <f t="shared" si="24"/>
        <v>0</v>
      </c>
      <c r="AC20" s="61">
        <f t="shared" si="25"/>
        <v>0</v>
      </c>
      <c r="AD20" s="43">
        <f t="shared" si="26"/>
        <v>0</v>
      </c>
      <c r="AE20" s="62">
        <f t="shared" si="27"/>
        <v>0</v>
      </c>
      <c r="AG20" s="63">
        <v>100</v>
      </c>
      <c r="AH20" s="64">
        <v>100</v>
      </c>
      <c r="AJ20" s="65">
        <f t="shared" si="4"/>
        <v>0</v>
      </c>
      <c r="AK20" s="66">
        <f t="shared" si="7"/>
        <v>0</v>
      </c>
      <c r="AN20" s="66">
        <f t="shared" si="5"/>
        <v>1</v>
      </c>
      <c r="AP20" s="66">
        <f t="shared" si="6"/>
        <v>1</v>
      </c>
    </row>
    <row r="21" spans="1:42" s="7" customFormat="1" x14ac:dyDescent="0.25">
      <c r="A21" s="178" t="s">
        <v>29</v>
      </c>
      <c r="B21" s="179">
        <v>100</v>
      </c>
      <c r="C21" s="235">
        <v>530</v>
      </c>
      <c r="D21" s="180">
        <f t="shared" si="14"/>
        <v>318</v>
      </c>
      <c r="E21" s="181">
        <f t="shared" si="8"/>
        <v>318</v>
      </c>
      <c r="F21" s="181">
        <f t="shared" si="9"/>
        <v>190.79999999999998</v>
      </c>
      <c r="G21" s="182">
        <f t="shared" si="10"/>
        <v>132.5</v>
      </c>
      <c r="H21" s="182">
        <f t="shared" si="11"/>
        <v>79.5</v>
      </c>
      <c r="I21" s="223">
        <f t="shared" si="16"/>
        <v>132.5</v>
      </c>
      <c r="J21" s="183">
        <f t="shared" ref="J21:J23" si="28">I21*0.6</f>
        <v>79.5</v>
      </c>
      <c r="K21" s="45"/>
      <c r="L21" s="46"/>
      <c r="M21" s="47"/>
      <c r="N21" s="48">
        <f t="shared" si="18"/>
        <v>212</v>
      </c>
      <c r="O21" s="49">
        <f t="shared" si="18"/>
        <v>127.20000000000002</v>
      </c>
      <c r="P21" s="50">
        <f t="shared" si="19"/>
        <v>397.5</v>
      </c>
      <c r="Q21" s="44">
        <f t="shared" si="19"/>
        <v>238.5</v>
      </c>
      <c r="R21" s="51"/>
      <c r="S21" s="52"/>
      <c r="T21" s="53"/>
      <c r="U21" s="54">
        <f t="shared" si="20"/>
        <v>0.6</v>
      </c>
      <c r="V21" s="55">
        <f t="shared" si="20"/>
        <v>0.6</v>
      </c>
      <c r="W21" s="56">
        <f t="shared" si="21"/>
        <v>0.25</v>
      </c>
      <c r="X21" s="57">
        <f t="shared" si="21"/>
        <v>0.25</v>
      </c>
      <c r="Y21" s="51"/>
      <c r="Z21" s="58">
        <f t="shared" si="22"/>
        <v>212</v>
      </c>
      <c r="AA21" s="59">
        <f t="shared" si="23"/>
        <v>0.4</v>
      </c>
      <c r="AB21" s="60">
        <f t="shared" si="24"/>
        <v>127.20000000000002</v>
      </c>
      <c r="AC21" s="61">
        <f t="shared" si="25"/>
        <v>0.40000000000000008</v>
      </c>
      <c r="AD21" s="43">
        <f t="shared" si="26"/>
        <v>53</v>
      </c>
      <c r="AE21" s="62">
        <f t="shared" si="27"/>
        <v>0.4</v>
      </c>
      <c r="AG21" s="63">
        <v>530</v>
      </c>
      <c r="AH21" s="64">
        <v>318</v>
      </c>
      <c r="AJ21" s="65">
        <f t="shared" si="4"/>
        <v>0</v>
      </c>
      <c r="AK21" s="66">
        <f t="shared" si="7"/>
        <v>0</v>
      </c>
      <c r="AN21" s="66">
        <f t="shared" si="5"/>
        <v>0.25</v>
      </c>
      <c r="AP21" s="66">
        <f t="shared" si="6"/>
        <v>0.25</v>
      </c>
    </row>
    <row r="22" spans="1:42" s="7" customFormat="1" x14ac:dyDescent="0.25">
      <c r="A22" s="195" t="s">
        <v>152</v>
      </c>
      <c r="B22" s="196">
        <v>20</v>
      </c>
      <c r="C22" s="238">
        <v>530</v>
      </c>
      <c r="D22" s="180">
        <f t="shared" si="14"/>
        <v>318</v>
      </c>
      <c r="E22" s="194">
        <v>318</v>
      </c>
      <c r="F22" s="197">
        <v>191</v>
      </c>
      <c r="G22" s="198">
        <v>133</v>
      </c>
      <c r="H22" s="217">
        <v>80</v>
      </c>
      <c r="I22" s="226"/>
      <c r="J22" s="199"/>
      <c r="K22" s="45"/>
      <c r="L22" s="110"/>
      <c r="M22" s="111"/>
      <c r="N22" s="143"/>
      <c r="O22" s="138"/>
      <c r="P22" s="115"/>
      <c r="Q22" s="44"/>
      <c r="R22" s="51"/>
      <c r="S22" s="112"/>
      <c r="T22" s="113"/>
      <c r="U22" s="54"/>
      <c r="V22" s="55"/>
      <c r="W22" s="144"/>
      <c r="X22" s="62"/>
      <c r="Y22" s="51"/>
      <c r="Z22" s="109"/>
      <c r="AA22" s="59"/>
      <c r="AB22" s="114"/>
      <c r="AC22" s="61"/>
      <c r="AD22" s="115"/>
      <c r="AE22" s="62"/>
      <c r="AG22" s="63">
        <v>530</v>
      </c>
      <c r="AH22" s="64">
        <v>318</v>
      </c>
      <c r="AJ22" s="65">
        <f t="shared" ref="AJ22:AJ48" si="29">C23-AG23</f>
        <v>0</v>
      </c>
      <c r="AK22" s="66">
        <f t="shared" ref="AK22:AK48" si="30">1-(AG23/C23)</f>
        <v>0</v>
      </c>
      <c r="AN22" s="66">
        <f t="shared" ref="AN22:AN48" si="31">G23/C23</f>
        <v>0.25</v>
      </c>
      <c r="AP22" s="66">
        <f t="shared" ref="AP22:AP48" si="32">I23/C23</f>
        <v>0.25</v>
      </c>
    </row>
    <row r="23" spans="1:42" s="7" customFormat="1" ht="16.5" thickBot="1" x14ac:dyDescent="0.3">
      <c r="A23" s="184" t="s">
        <v>30</v>
      </c>
      <c r="B23" s="185">
        <v>80</v>
      </c>
      <c r="C23" s="236">
        <v>212</v>
      </c>
      <c r="D23" s="180">
        <f t="shared" si="14"/>
        <v>127.19999999999999</v>
      </c>
      <c r="E23" s="187">
        <f t="shared" si="8"/>
        <v>127.19999999999999</v>
      </c>
      <c r="F23" s="187">
        <f t="shared" si="9"/>
        <v>76.319999999999993</v>
      </c>
      <c r="G23" s="188">
        <f t="shared" si="10"/>
        <v>53</v>
      </c>
      <c r="H23" s="188">
        <f t="shared" si="11"/>
        <v>31.799999999999997</v>
      </c>
      <c r="I23" s="224">
        <f t="shared" si="16"/>
        <v>53</v>
      </c>
      <c r="J23" s="189">
        <f t="shared" si="28"/>
        <v>31.799999999999997</v>
      </c>
      <c r="K23" s="45"/>
      <c r="L23" s="93"/>
      <c r="M23" s="94"/>
      <c r="N23" s="48">
        <f t="shared" si="18"/>
        <v>84.800000000000011</v>
      </c>
      <c r="O23" s="69">
        <f t="shared" si="18"/>
        <v>50.879999999999995</v>
      </c>
      <c r="P23" s="50">
        <f t="shared" si="19"/>
        <v>159</v>
      </c>
      <c r="Q23" s="44">
        <f t="shared" si="19"/>
        <v>95.399999999999991</v>
      </c>
      <c r="R23" s="51"/>
      <c r="S23" s="95"/>
      <c r="T23" s="96"/>
      <c r="U23" s="97">
        <f t="shared" si="20"/>
        <v>0.6</v>
      </c>
      <c r="V23" s="98">
        <f t="shared" si="20"/>
        <v>0.6</v>
      </c>
      <c r="W23" s="99">
        <f t="shared" si="21"/>
        <v>0.25</v>
      </c>
      <c r="X23" s="100">
        <f t="shared" si="21"/>
        <v>0.25</v>
      </c>
      <c r="Y23" s="51"/>
      <c r="Z23" s="90">
        <f t="shared" si="22"/>
        <v>84.800000000000011</v>
      </c>
      <c r="AA23" s="101">
        <f t="shared" si="23"/>
        <v>0.40000000000000008</v>
      </c>
      <c r="AB23" s="102">
        <f t="shared" si="24"/>
        <v>50.879999999999995</v>
      </c>
      <c r="AC23" s="103">
        <f t="shared" si="25"/>
        <v>0.4</v>
      </c>
      <c r="AD23" s="91">
        <f t="shared" si="26"/>
        <v>21.200000000000003</v>
      </c>
      <c r="AE23" s="104">
        <f t="shared" si="27"/>
        <v>0.40000000000000008</v>
      </c>
      <c r="AG23" s="70">
        <v>212</v>
      </c>
      <c r="AH23" s="71">
        <v>127.19999999999999</v>
      </c>
      <c r="AJ23" s="65">
        <f t="shared" si="29"/>
        <v>0</v>
      </c>
      <c r="AK23" s="66" t="e">
        <f t="shared" si="30"/>
        <v>#DIV/0!</v>
      </c>
      <c r="AN23" s="66" t="e">
        <f t="shared" si="31"/>
        <v>#DIV/0!</v>
      </c>
      <c r="AP23" s="66" t="e">
        <f t="shared" si="32"/>
        <v>#DIV/0!</v>
      </c>
    </row>
    <row r="24" spans="1:42" s="7" customFormat="1" x14ac:dyDescent="0.25">
      <c r="A24" s="172" t="s">
        <v>31</v>
      </c>
      <c r="B24" s="173"/>
      <c r="C24" s="237"/>
      <c r="D24" s="180">
        <f t="shared" si="14"/>
        <v>0</v>
      </c>
      <c r="E24" s="191"/>
      <c r="F24" s="191"/>
      <c r="G24" s="192"/>
      <c r="H24" s="192"/>
      <c r="I24" s="225"/>
      <c r="J24" s="193"/>
      <c r="K24" s="45"/>
      <c r="L24" s="46"/>
      <c r="M24" s="47"/>
      <c r="N24" s="78"/>
      <c r="O24" s="73"/>
      <c r="P24" s="74"/>
      <c r="Q24" s="75"/>
      <c r="R24" s="51"/>
      <c r="S24" s="52"/>
      <c r="T24" s="53"/>
      <c r="U24" s="54"/>
      <c r="V24" s="55"/>
      <c r="W24" s="56"/>
      <c r="X24" s="57"/>
      <c r="Y24" s="51"/>
      <c r="Z24" s="58"/>
      <c r="AA24" s="59"/>
      <c r="AB24" s="60"/>
      <c r="AC24" s="61"/>
      <c r="AD24" s="43"/>
      <c r="AE24" s="62"/>
      <c r="AG24" s="27"/>
      <c r="AH24" s="28"/>
      <c r="AJ24" s="65">
        <f t="shared" si="29"/>
        <v>0</v>
      </c>
      <c r="AK24" s="66">
        <f t="shared" si="30"/>
        <v>0</v>
      </c>
      <c r="AN24" s="66">
        <f t="shared" si="31"/>
        <v>0.25</v>
      </c>
      <c r="AP24" s="66">
        <f t="shared" si="32"/>
        <v>0.25</v>
      </c>
    </row>
    <row r="25" spans="1:42" s="7" customFormat="1" x14ac:dyDescent="0.25">
      <c r="A25" s="178" t="s">
        <v>32</v>
      </c>
      <c r="B25" s="179" t="s">
        <v>33</v>
      </c>
      <c r="C25" s="235">
        <v>1050</v>
      </c>
      <c r="D25" s="180">
        <f t="shared" si="14"/>
        <v>630</v>
      </c>
      <c r="E25" s="181">
        <f t="shared" ref="E25:E34" si="33">C25*0.6</f>
        <v>630</v>
      </c>
      <c r="F25" s="181">
        <f t="shared" si="9"/>
        <v>378</v>
      </c>
      <c r="G25" s="182">
        <f t="shared" ref="G25:G34" si="34">C25*0.25</f>
        <v>262.5</v>
      </c>
      <c r="H25" s="182">
        <f t="shared" si="11"/>
        <v>157.5</v>
      </c>
      <c r="I25" s="223">
        <f t="shared" ref="I25:I34" si="35">C25*0.25</f>
        <v>262.5</v>
      </c>
      <c r="J25" s="183">
        <f t="shared" ref="J25:J34" si="36">I25*0.6</f>
        <v>157.5</v>
      </c>
      <c r="K25" s="45"/>
      <c r="L25" s="46"/>
      <c r="M25" s="47"/>
      <c r="N25" s="48">
        <f t="shared" ref="N25:N34" si="37">C25-E25</f>
        <v>420</v>
      </c>
      <c r="O25" s="49">
        <f t="shared" ref="O25:O34" si="38">D25-F25</f>
        <v>252</v>
      </c>
      <c r="P25" s="50">
        <f t="shared" ref="P25:P34" si="39">C25-G25</f>
        <v>787.5</v>
      </c>
      <c r="Q25" s="44">
        <f t="shared" ref="Q25:Q34" si="40">D25-H25</f>
        <v>472.5</v>
      </c>
      <c r="R25" s="51"/>
      <c r="S25" s="52"/>
      <c r="T25" s="53"/>
      <c r="U25" s="54">
        <f t="shared" ref="U25:U34" si="41">E25/C25</f>
        <v>0.6</v>
      </c>
      <c r="V25" s="55">
        <f t="shared" ref="V25:V34" si="42">F25/D25</f>
        <v>0.6</v>
      </c>
      <c r="W25" s="56">
        <f t="shared" ref="W25:W34" si="43">G25/C25</f>
        <v>0.25</v>
      </c>
      <c r="X25" s="57">
        <f t="shared" ref="X25:X34" si="44">H25/D25</f>
        <v>0.25</v>
      </c>
      <c r="Y25" s="51"/>
      <c r="Z25" s="58">
        <f>C25-D25</f>
        <v>420</v>
      </c>
      <c r="AA25" s="59">
        <f>Z25/C25</f>
        <v>0.4</v>
      </c>
      <c r="AB25" s="60">
        <f>E25-F25</f>
        <v>252</v>
      </c>
      <c r="AC25" s="61">
        <f>AB25/E25</f>
        <v>0.4</v>
      </c>
      <c r="AD25" s="43">
        <f>G25-H25</f>
        <v>105</v>
      </c>
      <c r="AE25" s="62">
        <f>AD25/G25</f>
        <v>0.4</v>
      </c>
      <c r="AG25" s="63">
        <v>1050</v>
      </c>
      <c r="AH25" s="64">
        <v>630</v>
      </c>
      <c r="AJ25" s="65">
        <f t="shared" si="29"/>
        <v>0</v>
      </c>
      <c r="AK25" s="66">
        <f t="shared" si="30"/>
        <v>0</v>
      </c>
      <c r="AN25" s="66">
        <f t="shared" si="31"/>
        <v>0.25</v>
      </c>
      <c r="AP25" s="66">
        <f t="shared" si="32"/>
        <v>0.25</v>
      </c>
    </row>
    <row r="26" spans="1:42" s="7" customFormat="1" x14ac:dyDescent="0.25">
      <c r="A26" s="178" t="s">
        <v>34</v>
      </c>
      <c r="B26" s="179">
        <v>100</v>
      </c>
      <c r="C26" s="235">
        <v>300</v>
      </c>
      <c r="D26" s="180">
        <f t="shared" si="14"/>
        <v>180</v>
      </c>
      <c r="E26" s="181">
        <f t="shared" si="33"/>
        <v>180</v>
      </c>
      <c r="F26" s="181">
        <f t="shared" si="9"/>
        <v>108</v>
      </c>
      <c r="G26" s="182">
        <f t="shared" si="34"/>
        <v>75</v>
      </c>
      <c r="H26" s="182">
        <f t="shared" si="11"/>
        <v>45</v>
      </c>
      <c r="I26" s="223">
        <f t="shared" si="35"/>
        <v>75</v>
      </c>
      <c r="J26" s="183">
        <f t="shared" si="36"/>
        <v>45</v>
      </c>
      <c r="K26" s="45"/>
      <c r="L26" s="46"/>
      <c r="M26" s="47"/>
      <c r="N26" s="48">
        <f t="shared" si="37"/>
        <v>120</v>
      </c>
      <c r="O26" s="49">
        <f t="shared" si="38"/>
        <v>72</v>
      </c>
      <c r="P26" s="50">
        <f t="shared" si="39"/>
        <v>225</v>
      </c>
      <c r="Q26" s="44">
        <f t="shared" si="40"/>
        <v>135</v>
      </c>
      <c r="R26" s="51"/>
      <c r="S26" s="52"/>
      <c r="T26" s="53"/>
      <c r="U26" s="54">
        <f t="shared" si="41"/>
        <v>0.6</v>
      </c>
      <c r="V26" s="55">
        <f t="shared" si="42"/>
        <v>0.6</v>
      </c>
      <c r="W26" s="56">
        <f t="shared" si="43"/>
        <v>0.25</v>
      </c>
      <c r="X26" s="57">
        <f t="shared" si="44"/>
        <v>0.25</v>
      </c>
      <c r="Y26" s="51"/>
      <c r="Z26" s="58">
        <f t="shared" ref="Z26:Z33" si="45">C26-D26</f>
        <v>120</v>
      </c>
      <c r="AA26" s="59">
        <f t="shared" ref="AA26:AA33" si="46">Z26/C26</f>
        <v>0.4</v>
      </c>
      <c r="AB26" s="60">
        <f t="shared" ref="AB26:AB33" si="47">E26-F26</f>
        <v>72</v>
      </c>
      <c r="AC26" s="61">
        <f t="shared" ref="AC26:AC33" si="48">AB26/E26</f>
        <v>0.4</v>
      </c>
      <c r="AD26" s="43">
        <f t="shared" ref="AD26:AD33" si="49">G26-H26</f>
        <v>30</v>
      </c>
      <c r="AE26" s="62">
        <f t="shared" ref="AE26:AE33" si="50">AD26/G26</f>
        <v>0.4</v>
      </c>
      <c r="AG26" s="63">
        <v>300</v>
      </c>
      <c r="AH26" s="64">
        <v>180</v>
      </c>
      <c r="AJ26" s="65">
        <f t="shared" si="29"/>
        <v>0</v>
      </c>
      <c r="AK26" s="66">
        <f t="shared" si="30"/>
        <v>0</v>
      </c>
      <c r="AN26" s="66">
        <f t="shared" si="31"/>
        <v>0.25</v>
      </c>
      <c r="AP26" s="66">
        <f t="shared" si="32"/>
        <v>0.25</v>
      </c>
    </row>
    <row r="27" spans="1:42" s="7" customFormat="1" x14ac:dyDescent="0.25">
      <c r="A27" s="178" t="s">
        <v>35</v>
      </c>
      <c r="B27" s="179">
        <v>35</v>
      </c>
      <c r="C27" s="235">
        <v>150</v>
      </c>
      <c r="D27" s="180">
        <f t="shared" si="14"/>
        <v>90</v>
      </c>
      <c r="E27" s="181">
        <f t="shared" si="33"/>
        <v>90</v>
      </c>
      <c r="F27" s="181">
        <f t="shared" si="9"/>
        <v>54</v>
      </c>
      <c r="G27" s="182">
        <f t="shared" si="34"/>
        <v>37.5</v>
      </c>
      <c r="H27" s="182">
        <f t="shared" si="11"/>
        <v>22.5</v>
      </c>
      <c r="I27" s="223">
        <f t="shared" si="35"/>
        <v>37.5</v>
      </c>
      <c r="J27" s="183">
        <f t="shared" si="36"/>
        <v>22.5</v>
      </c>
      <c r="K27" s="45"/>
      <c r="L27" s="46"/>
      <c r="M27" s="47"/>
      <c r="N27" s="48">
        <f t="shared" si="37"/>
        <v>60</v>
      </c>
      <c r="O27" s="49">
        <f t="shared" si="38"/>
        <v>36</v>
      </c>
      <c r="P27" s="50">
        <f t="shared" si="39"/>
        <v>112.5</v>
      </c>
      <c r="Q27" s="44">
        <f t="shared" si="40"/>
        <v>67.5</v>
      </c>
      <c r="R27" s="51"/>
      <c r="S27" s="52"/>
      <c r="T27" s="53"/>
      <c r="U27" s="54">
        <f t="shared" si="41"/>
        <v>0.6</v>
      </c>
      <c r="V27" s="55">
        <f t="shared" si="42"/>
        <v>0.6</v>
      </c>
      <c r="W27" s="56">
        <f t="shared" si="43"/>
        <v>0.25</v>
      </c>
      <c r="X27" s="57">
        <f t="shared" si="44"/>
        <v>0.25</v>
      </c>
      <c r="Y27" s="51"/>
      <c r="Z27" s="58">
        <f t="shared" si="45"/>
        <v>60</v>
      </c>
      <c r="AA27" s="59">
        <f t="shared" si="46"/>
        <v>0.4</v>
      </c>
      <c r="AB27" s="60">
        <f t="shared" si="47"/>
        <v>36</v>
      </c>
      <c r="AC27" s="61">
        <f t="shared" si="48"/>
        <v>0.4</v>
      </c>
      <c r="AD27" s="43">
        <f t="shared" si="49"/>
        <v>15</v>
      </c>
      <c r="AE27" s="62">
        <f t="shared" si="50"/>
        <v>0.4</v>
      </c>
      <c r="AG27" s="105">
        <v>150</v>
      </c>
      <c r="AH27" s="106">
        <v>90</v>
      </c>
      <c r="AJ27" s="65">
        <f t="shared" si="29"/>
        <v>0</v>
      </c>
      <c r="AK27" s="66">
        <f t="shared" si="30"/>
        <v>0</v>
      </c>
      <c r="AN27" s="66">
        <f t="shared" si="31"/>
        <v>0.25</v>
      </c>
      <c r="AP27" s="66">
        <f t="shared" si="32"/>
        <v>0.25</v>
      </c>
    </row>
    <row r="28" spans="1:42" s="7" customFormat="1" x14ac:dyDescent="0.25">
      <c r="A28" s="178" t="s">
        <v>36</v>
      </c>
      <c r="B28" s="179">
        <v>35</v>
      </c>
      <c r="C28" s="235">
        <v>150</v>
      </c>
      <c r="D28" s="180">
        <f t="shared" si="14"/>
        <v>90</v>
      </c>
      <c r="E28" s="181">
        <f t="shared" si="33"/>
        <v>90</v>
      </c>
      <c r="F28" s="181">
        <f t="shared" si="9"/>
        <v>54</v>
      </c>
      <c r="G28" s="182">
        <f t="shared" si="34"/>
        <v>37.5</v>
      </c>
      <c r="H28" s="182">
        <f t="shared" si="11"/>
        <v>22.5</v>
      </c>
      <c r="I28" s="223">
        <f t="shared" si="35"/>
        <v>37.5</v>
      </c>
      <c r="J28" s="183">
        <f t="shared" si="36"/>
        <v>22.5</v>
      </c>
      <c r="K28" s="45"/>
      <c r="L28" s="46"/>
      <c r="M28" s="47"/>
      <c r="N28" s="48">
        <f t="shared" si="37"/>
        <v>60</v>
      </c>
      <c r="O28" s="49">
        <f t="shared" si="38"/>
        <v>36</v>
      </c>
      <c r="P28" s="50">
        <f t="shared" si="39"/>
        <v>112.5</v>
      </c>
      <c r="Q28" s="44">
        <f t="shared" si="40"/>
        <v>67.5</v>
      </c>
      <c r="R28" s="51"/>
      <c r="S28" s="52"/>
      <c r="T28" s="53"/>
      <c r="U28" s="54">
        <f t="shared" si="41"/>
        <v>0.6</v>
      </c>
      <c r="V28" s="55">
        <f t="shared" si="42"/>
        <v>0.6</v>
      </c>
      <c r="W28" s="56">
        <f t="shared" si="43"/>
        <v>0.25</v>
      </c>
      <c r="X28" s="57">
        <f t="shared" si="44"/>
        <v>0.25</v>
      </c>
      <c r="Y28" s="51"/>
      <c r="Z28" s="58">
        <f t="shared" si="45"/>
        <v>60</v>
      </c>
      <c r="AA28" s="59">
        <f t="shared" si="46"/>
        <v>0.4</v>
      </c>
      <c r="AB28" s="60">
        <f t="shared" si="47"/>
        <v>36</v>
      </c>
      <c r="AC28" s="61">
        <f t="shared" si="48"/>
        <v>0.4</v>
      </c>
      <c r="AD28" s="43">
        <f t="shared" si="49"/>
        <v>15</v>
      </c>
      <c r="AE28" s="62">
        <f t="shared" si="50"/>
        <v>0.4</v>
      </c>
      <c r="AG28" s="105">
        <v>150</v>
      </c>
      <c r="AH28" s="106">
        <v>90</v>
      </c>
      <c r="AJ28" s="65">
        <f t="shared" si="29"/>
        <v>0</v>
      </c>
      <c r="AK28" s="66">
        <f t="shared" si="30"/>
        <v>0</v>
      </c>
      <c r="AN28" s="66">
        <f t="shared" si="31"/>
        <v>0.25</v>
      </c>
      <c r="AP28" s="66">
        <f t="shared" si="32"/>
        <v>0.25</v>
      </c>
    </row>
    <row r="29" spans="1:42" s="7" customFormat="1" x14ac:dyDescent="0.25">
      <c r="A29" s="178" t="s">
        <v>37</v>
      </c>
      <c r="B29" s="179">
        <v>50</v>
      </c>
      <c r="C29" s="235">
        <v>175</v>
      </c>
      <c r="D29" s="180">
        <f t="shared" si="14"/>
        <v>105</v>
      </c>
      <c r="E29" s="181">
        <f t="shared" si="33"/>
        <v>105</v>
      </c>
      <c r="F29" s="181">
        <f t="shared" si="9"/>
        <v>63</v>
      </c>
      <c r="G29" s="182">
        <f t="shared" si="34"/>
        <v>43.75</v>
      </c>
      <c r="H29" s="182">
        <f t="shared" si="11"/>
        <v>26.25</v>
      </c>
      <c r="I29" s="223">
        <f t="shared" si="35"/>
        <v>43.75</v>
      </c>
      <c r="J29" s="183">
        <f t="shared" si="36"/>
        <v>26.25</v>
      </c>
      <c r="K29" s="45"/>
      <c r="L29" s="46"/>
      <c r="M29" s="47"/>
      <c r="N29" s="48">
        <f t="shared" si="37"/>
        <v>70</v>
      </c>
      <c r="O29" s="49">
        <f t="shared" si="38"/>
        <v>42</v>
      </c>
      <c r="P29" s="50">
        <f t="shared" si="39"/>
        <v>131.25</v>
      </c>
      <c r="Q29" s="44">
        <f t="shared" si="40"/>
        <v>78.75</v>
      </c>
      <c r="R29" s="51"/>
      <c r="S29" s="52"/>
      <c r="T29" s="53"/>
      <c r="U29" s="54">
        <f t="shared" si="41"/>
        <v>0.6</v>
      </c>
      <c r="V29" s="55">
        <f t="shared" si="42"/>
        <v>0.6</v>
      </c>
      <c r="W29" s="56">
        <f t="shared" si="43"/>
        <v>0.25</v>
      </c>
      <c r="X29" s="57">
        <f t="shared" si="44"/>
        <v>0.25</v>
      </c>
      <c r="Y29" s="51"/>
      <c r="Z29" s="58">
        <f t="shared" si="45"/>
        <v>70</v>
      </c>
      <c r="AA29" s="59">
        <f t="shared" si="46"/>
        <v>0.4</v>
      </c>
      <c r="AB29" s="60">
        <f t="shared" si="47"/>
        <v>42</v>
      </c>
      <c r="AC29" s="61">
        <f t="shared" si="48"/>
        <v>0.4</v>
      </c>
      <c r="AD29" s="43">
        <f t="shared" si="49"/>
        <v>17.5</v>
      </c>
      <c r="AE29" s="62">
        <f t="shared" si="50"/>
        <v>0.4</v>
      </c>
      <c r="AG29" s="105">
        <v>175</v>
      </c>
      <c r="AH29" s="106">
        <v>105</v>
      </c>
      <c r="AJ29" s="65">
        <f t="shared" si="29"/>
        <v>0</v>
      </c>
      <c r="AK29" s="66">
        <f t="shared" si="30"/>
        <v>0</v>
      </c>
      <c r="AN29" s="66">
        <f t="shared" si="31"/>
        <v>0.25</v>
      </c>
      <c r="AP29" s="66">
        <f t="shared" si="32"/>
        <v>0.25</v>
      </c>
    </row>
    <row r="30" spans="1:42" s="7" customFormat="1" x14ac:dyDescent="0.25">
      <c r="A30" s="178" t="s">
        <v>38</v>
      </c>
      <c r="B30" s="179">
        <v>30</v>
      </c>
      <c r="C30" s="235">
        <v>150</v>
      </c>
      <c r="D30" s="180">
        <f t="shared" si="14"/>
        <v>90</v>
      </c>
      <c r="E30" s="181">
        <f t="shared" si="33"/>
        <v>90</v>
      </c>
      <c r="F30" s="181">
        <f t="shared" si="9"/>
        <v>54</v>
      </c>
      <c r="G30" s="182">
        <f t="shared" si="34"/>
        <v>37.5</v>
      </c>
      <c r="H30" s="182">
        <f t="shared" si="11"/>
        <v>22.5</v>
      </c>
      <c r="I30" s="223">
        <f t="shared" si="35"/>
        <v>37.5</v>
      </c>
      <c r="J30" s="183">
        <f t="shared" si="36"/>
        <v>22.5</v>
      </c>
      <c r="K30" s="45"/>
      <c r="L30" s="46"/>
      <c r="M30" s="47"/>
      <c r="N30" s="48">
        <f t="shared" si="37"/>
        <v>60</v>
      </c>
      <c r="O30" s="49">
        <f t="shared" si="38"/>
        <v>36</v>
      </c>
      <c r="P30" s="50">
        <f t="shared" si="39"/>
        <v>112.5</v>
      </c>
      <c r="Q30" s="44">
        <f t="shared" si="40"/>
        <v>67.5</v>
      </c>
      <c r="R30" s="51"/>
      <c r="S30" s="52"/>
      <c r="T30" s="53"/>
      <c r="U30" s="54">
        <f t="shared" si="41"/>
        <v>0.6</v>
      </c>
      <c r="V30" s="55">
        <f t="shared" si="42"/>
        <v>0.6</v>
      </c>
      <c r="W30" s="56">
        <f t="shared" si="43"/>
        <v>0.25</v>
      </c>
      <c r="X30" s="57">
        <f t="shared" si="44"/>
        <v>0.25</v>
      </c>
      <c r="Y30" s="51"/>
      <c r="Z30" s="58">
        <f t="shared" si="45"/>
        <v>60</v>
      </c>
      <c r="AA30" s="59">
        <f t="shared" si="46"/>
        <v>0.4</v>
      </c>
      <c r="AB30" s="60">
        <f t="shared" si="47"/>
        <v>36</v>
      </c>
      <c r="AC30" s="61">
        <f t="shared" si="48"/>
        <v>0.4</v>
      </c>
      <c r="AD30" s="43">
        <f t="shared" si="49"/>
        <v>15</v>
      </c>
      <c r="AE30" s="62">
        <f t="shared" si="50"/>
        <v>0.4</v>
      </c>
      <c r="AG30" s="105">
        <v>150</v>
      </c>
      <c r="AH30" s="106">
        <v>90</v>
      </c>
      <c r="AJ30" s="65">
        <f t="shared" si="29"/>
        <v>0</v>
      </c>
      <c r="AK30" s="66">
        <f t="shared" si="30"/>
        <v>0</v>
      </c>
      <c r="AN30" s="66">
        <f t="shared" si="31"/>
        <v>0.25</v>
      </c>
      <c r="AP30" s="66">
        <f t="shared" si="32"/>
        <v>0.25</v>
      </c>
    </row>
    <row r="31" spans="1:42" s="7" customFormat="1" x14ac:dyDescent="0.25">
      <c r="A31" s="178" t="s">
        <v>39</v>
      </c>
      <c r="B31" s="179">
        <v>25</v>
      </c>
      <c r="C31" s="235">
        <v>150</v>
      </c>
      <c r="D31" s="180">
        <f t="shared" si="14"/>
        <v>90</v>
      </c>
      <c r="E31" s="181">
        <f t="shared" si="33"/>
        <v>90</v>
      </c>
      <c r="F31" s="181">
        <f t="shared" si="9"/>
        <v>54</v>
      </c>
      <c r="G31" s="182">
        <f t="shared" si="34"/>
        <v>37.5</v>
      </c>
      <c r="H31" s="182">
        <f t="shared" si="11"/>
        <v>22.5</v>
      </c>
      <c r="I31" s="223">
        <f t="shared" si="35"/>
        <v>37.5</v>
      </c>
      <c r="J31" s="183">
        <f t="shared" si="36"/>
        <v>22.5</v>
      </c>
      <c r="K31" s="45"/>
      <c r="L31" s="46"/>
      <c r="M31" s="47"/>
      <c r="N31" s="48">
        <f t="shared" si="37"/>
        <v>60</v>
      </c>
      <c r="O31" s="49">
        <f t="shared" si="38"/>
        <v>36</v>
      </c>
      <c r="P31" s="50">
        <f t="shared" si="39"/>
        <v>112.5</v>
      </c>
      <c r="Q31" s="44">
        <f t="shared" si="40"/>
        <v>67.5</v>
      </c>
      <c r="R31" s="51"/>
      <c r="S31" s="52"/>
      <c r="T31" s="53"/>
      <c r="U31" s="54">
        <f t="shared" si="41"/>
        <v>0.6</v>
      </c>
      <c r="V31" s="55">
        <f t="shared" si="42"/>
        <v>0.6</v>
      </c>
      <c r="W31" s="56">
        <f t="shared" si="43"/>
        <v>0.25</v>
      </c>
      <c r="X31" s="57">
        <f t="shared" si="44"/>
        <v>0.25</v>
      </c>
      <c r="Y31" s="51"/>
      <c r="Z31" s="58">
        <f t="shared" si="45"/>
        <v>60</v>
      </c>
      <c r="AA31" s="59">
        <f t="shared" si="46"/>
        <v>0.4</v>
      </c>
      <c r="AB31" s="60">
        <f t="shared" si="47"/>
        <v>36</v>
      </c>
      <c r="AC31" s="61">
        <f t="shared" si="48"/>
        <v>0.4</v>
      </c>
      <c r="AD31" s="43">
        <f t="shared" si="49"/>
        <v>15</v>
      </c>
      <c r="AE31" s="62">
        <f t="shared" si="50"/>
        <v>0.4</v>
      </c>
      <c r="AG31" s="105">
        <v>150</v>
      </c>
      <c r="AH31" s="106">
        <v>90</v>
      </c>
      <c r="AJ31" s="65">
        <f t="shared" si="29"/>
        <v>0</v>
      </c>
      <c r="AK31" s="66">
        <f t="shared" si="30"/>
        <v>0</v>
      </c>
      <c r="AN31" s="66">
        <f t="shared" si="31"/>
        <v>0.25</v>
      </c>
      <c r="AP31" s="66">
        <f t="shared" si="32"/>
        <v>0.25</v>
      </c>
    </row>
    <row r="32" spans="1:42" s="7" customFormat="1" x14ac:dyDescent="0.25">
      <c r="A32" s="178" t="s">
        <v>40</v>
      </c>
      <c r="B32" s="179">
        <v>25</v>
      </c>
      <c r="C32" s="235">
        <v>150</v>
      </c>
      <c r="D32" s="180">
        <f t="shared" si="14"/>
        <v>90</v>
      </c>
      <c r="E32" s="181">
        <f t="shared" si="33"/>
        <v>90</v>
      </c>
      <c r="F32" s="181">
        <f t="shared" si="9"/>
        <v>54</v>
      </c>
      <c r="G32" s="182">
        <f t="shared" si="34"/>
        <v>37.5</v>
      </c>
      <c r="H32" s="182">
        <f t="shared" si="11"/>
        <v>22.5</v>
      </c>
      <c r="I32" s="223">
        <f t="shared" si="35"/>
        <v>37.5</v>
      </c>
      <c r="J32" s="183">
        <f t="shared" si="36"/>
        <v>22.5</v>
      </c>
      <c r="K32" s="45"/>
      <c r="L32" s="46"/>
      <c r="M32" s="47"/>
      <c r="N32" s="48">
        <f t="shared" si="37"/>
        <v>60</v>
      </c>
      <c r="O32" s="49">
        <f t="shared" si="38"/>
        <v>36</v>
      </c>
      <c r="P32" s="50">
        <f t="shared" si="39"/>
        <v>112.5</v>
      </c>
      <c r="Q32" s="44">
        <f t="shared" si="40"/>
        <v>67.5</v>
      </c>
      <c r="R32" s="51"/>
      <c r="S32" s="52"/>
      <c r="T32" s="53"/>
      <c r="U32" s="54">
        <f t="shared" si="41"/>
        <v>0.6</v>
      </c>
      <c r="V32" s="55">
        <f t="shared" si="42"/>
        <v>0.6</v>
      </c>
      <c r="W32" s="56">
        <f t="shared" si="43"/>
        <v>0.25</v>
      </c>
      <c r="X32" s="57">
        <f t="shared" si="44"/>
        <v>0.25</v>
      </c>
      <c r="Y32" s="51"/>
      <c r="Z32" s="58">
        <f t="shared" si="45"/>
        <v>60</v>
      </c>
      <c r="AA32" s="59">
        <f t="shared" si="46"/>
        <v>0.4</v>
      </c>
      <c r="AB32" s="60">
        <f t="shared" si="47"/>
        <v>36</v>
      </c>
      <c r="AC32" s="61">
        <f t="shared" si="48"/>
        <v>0.4</v>
      </c>
      <c r="AD32" s="43">
        <f t="shared" si="49"/>
        <v>15</v>
      </c>
      <c r="AE32" s="62">
        <f t="shared" si="50"/>
        <v>0.4</v>
      </c>
      <c r="AG32" s="105">
        <v>150</v>
      </c>
      <c r="AH32" s="106">
        <v>90</v>
      </c>
      <c r="AJ32" s="65">
        <f t="shared" si="29"/>
        <v>0</v>
      </c>
      <c r="AK32" s="66">
        <f t="shared" si="30"/>
        <v>0</v>
      </c>
      <c r="AN32" s="66">
        <f t="shared" si="31"/>
        <v>0.25</v>
      </c>
      <c r="AP32" s="66">
        <f t="shared" si="32"/>
        <v>0.25</v>
      </c>
    </row>
    <row r="33" spans="1:42" s="7" customFormat="1" x14ac:dyDescent="0.25">
      <c r="A33" s="178" t="s">
        <v>41</v>
      </c>
      <c r="B33" s="179">
        <v>250</v>
      </c>
      <c r="C33" s="235">
        <v>300</v>
      </c>
      <c r="D33" s="180">
        <f t="shared" si="14"/>
        <v>180</v>
      </c>
      <c r="E33" s="181">
        <f t="shared" si="33"/>
        <v>180</v>
      </c>
      <c r="F33" s="181">
        <f t="shared" si="9"/>
        <v>108</v>
      </c>
      <c r="G33" s="182">
        <f t="shared" si="34"/>
        <v>75</v>
      </c>
      <c r="H33" s="182">
        <f t="shared" si="11"/>
        <v>45</v>
      </c>
      <c r="I33" s="223">
        <f t="shared" si="35"/>
        <v>75</v>
      </c>
      <c r="J33" s="183">
        <f t="shared" si="36"/>
        <v>45</v>
      </c>
      <c r="K33" s="45"/>
      <c r="L33" s="46"/>
      <c r="M33" s="47"/>
      <c r="N33" s="48">
        <f t="shared" si="37"/>
        <v>120</v>
      </c>
      <c r="O33" s="49">
        <f t="shared" si="38"/>
        <v>72</v>
      </c>
      <c r="P33" s="50">
        <f t="shared" si="39"/>
        <v>225</v>
      </c>
      <c r="Q33" s="44">
        <f t="shared" si="40"/>
        <v>135</v>
      </c>
      <c r="R33" s="51"/>
      <c r="S33" s="52"/>
      <c r="T33" s="53"/>
      <c r="U33" s="54">
        <f t="shared" si="41"/>
        <v>0.6</v>
      </c>
      <c r="V33" s="55">
        <f t="shared" si="42"/>
        <v>0.6</v>
      </c>
      <c r="W33" s="56">
        <f t="shared" si="43"/>
        <v>0.25</v>
      </c>
      <c r="X33" s="57">
        <f t="shared" si="44"/>
        <v>0.25</v>
      </c>
      <c r="Y33" s="51"/>
      <c r="Z33" s="58">
        <f t="shared" si="45"/>
        <v>120</v>
      </c>
      <c r="AA33" s="59">
        <f t="shared" si="46"/>
        <v>0.4</v>
      </c>
      <c r="AB33" s="60">
        <f t="shared" si="47"/>
        <v>72</v>
      </c>
      <c r="AC33" s="61">
        <f t="shared" si="48"/>
        <v>0.4</v>
      </c>
      <c r="AD33" s="43">
        <f t="shared" si="49"/>
        <v>30</v>
      </c>
      <c r="AE33" s="62">
        <f t="shared" si="50"/>
        <v>0.4</v>
      </c>
      <c r="AG33" s="105">
        <v>300</v>
      </c>
      <c r="AH33" s="106">
        <v>180</v>
      </c>
      <c r="AJ33" s="65">
        <f t="shared" si="29"/>
        <v>0</v>
      </c>
      <c r="AK33" s="66">
        <f t="shared" si="30"/>
        <v>0</v>
      </c>
      <c r="AN33" s="66">
        <f t="shared" si="31"/>
        <v>0.25</v>
      </c>
      <c r="AP33" s="66">
        <f t="shared" si="32"/>
        <v>0.25</v>
      </c>
    </row>
    <row r="34" spans="1:42" s="7" customFormat="1" ht="16.5" thickBot="1" x14ac:dyDescent="0.3">
      <c r="A34" s="184" t="s">
        <v>42</v>
      </c>
      <c r="B34" s="185">
        <v>30</v>
      </c>
      <c r="C34" s="236">
        <v>150</v>
      </c>
      <c r="D34" s="180">
        <f t="shared" si="14"/>
        <v>90</v>
      </c>
      <c r="E34" s="187">
        <f t="shared" si="33"/>
        <v>90</v>
      </c>
      <c r="F34" s="187">
        <f t="shared" si="9"/>
        <v>54</v>
      </c>
      <c r="G34" s="188">
        <f t="shared" si="34"/>
        <v>37.5</v>
      </c>
      <c r="H34" s="188">
        <f t="shared" si="11"/>
        <v>22.5</v>
      </c>
      <c r="I34" s="224">
        <f t="shared" si="35"/>
        <v>37.5</v>
      </c>
      <c r="J34" s="189">
        <f t="shared" si="36"/>
        <v>22.5</v>
      </c>
      <c r="K34" s="45"/>
      <c r="L34" s="46"/>
      <c r="M34" s="47"/>
      <c r="N34" s="48">
        <f t="shared" si="37"/>
        <v>60</v>
      </c>
      <c r="O34" s="69">
        <f t="shared" si="38"/>
        <v>36</v>
      </c>
      <c r="P34" s="50">
        <f t="shared" si="39"/>
        <v>112.5</v>
      </c>
      <c r="Q34" s="44">
        <f t="shared" si="40"/>
        <v>67.5</v>
      </c>
      <c r="R34" s="51"/>
      <c r="S34" s="52"/>
      <c r="T34" s="53"/>
      <c r="U34" s="97">
        <f t="shared" si="41"/>
        <v>0.6</v>
      </c>
      <c r="V34" s="98">
        <f t="shared" si="42"/>
        <v>0.6</v>
      </c>
      <c r="W34" s="99">
        <f t="shared" si="43"/>
        <v>0.25</v>
      </c>
      <c r="X34" s="100">
        <f t="shared" si="44"/>
        <v>0.25</v>
      </c>
      <c r="Y34" s="51"/>
      <c r="Z34" s="90">
        <f>C34-D34</f>
        <v>60</v>
      </c>
      <c r="AA34" s="101">
        <f>Z34/C34</f>
        <v>0.4</v>
      </c>
      <c r="AB34" s="102">
        <f>E34-F34</f>
        <v>36</v>
      </c>
      <c r="AC34" s="103">
        <f>AB34/E34</f>
        <v>0.4</v>
      </c>
      <c r="AD34" s="91">
        <f>G34-H34</f>
        <v>15</v>
      </c>
      <c r="AE34" s="104">
        <f>AD34/G34</f>
        <v>0.4</v>
      </c>
      <c r="AG34" s="107">
        <v>150</v>
      </c>
      <c r="AH34" s="108">
        <v>90</v>
      </c>
      <c r="AJ34" s="65">
        <f t="shared" si="29"/>
        <v>0</v>
      </c>
      <c r="AK34" s="66" t="e">
        <f t="shared" si="30"/>
        <v>#DIV/0!</v>
      </c>
      <c r="AN34" s="66" t="e">
        <f t="shared" si="31"/>
        <v>#DIV/0!</v>
      </c>
      <c r="AP34" s="66" t="e">
        <f t="shared" si="32"/>
        <v>#DIV/0!</v>
      </c>
    </row>
    <row r="35" spans="1:42" s="7" customFormat="1" x14ac:dyDescent="0.25">
      <c r="A35" s="172" t="s">
        <v>43</v>
      </c>
      <c r="B35" s="173"/>
      <c r="C35" s="237"/>
      <c r="D35" s="180">
        <f t="shared" si="14"/>
        <v>0</v>
      </c>
      <c r="E35" s="191"/>
      <c r="F35" s="191"/>
      <c r="G35" s="192"/>
      <c r="H35" s="192"/>
      <c r="I35" s="225"/>
      <c r="J35" s="193"/>
      <c r="K35" s="45"/>
      <c r="L35" s="76"/>
      <c r="M35" s="77"/>
      <c r="N35" s="78"/>
      <c r="O35" s="73"/>
      <c r="P35" s="74"/>
      <c r="Q35" s="75"/>
      <c r="R35" s="51"/>
      <c r="S35" s="79"/>
      <c r="T35" s="80"/>
      <c r="U35" s="81"/>
      <c r="V35" s="82"/>
      <c r="W35" s="83"/>
      <c r="X35" s="84"/>
      <c r="Y35" s="51"/>
      <c r="Z35" s="72"/>
      <c r="AA35" s="85"/>
      <c r="AB35" s="86"/>
      <c r="AC35" s="87"/>
      <c r="AD35" s="74"/>
      <c r="AE35" s="88"/>
      <c r="AG35" s="27"/>
      <c r="AH35" s="28"/>
      <c r="AJ35" s="65">
        <f t="shared" si="29"/>
        <v>0</v>
      </c>
      <c r="AK35" s="66">
        <f t="shared" si="30"/>
        <v>0</v>
      </c>
      <c r="AN35" s="66">
        <f t="shared" si="31"/>
        <v>0.25</v>
      </c>
      <c r="AP35" s="66">
        <f t="shared" si="32"/>
        <v>0.25</v>
      </c>
    </row>
    <row r="36" spans="1:42" s="7" customFormat="1" x14ac:dyDescent="0.25">
      <c r="A36" s="178" t="s">
        <v>44</v>
      </c>
      <c r="B36" s="179" t="s">
        <v>33</v>
      </c>
      <c r="C36" s="235">
        <v>100</v>
      </c>
      <c r="D36" s="180">
        <f t="shared" si="14"/>
        <v>60</v>
      </c>
      <c r="E36" s="181">
        <f t="shared" si="8"/>
        <v>60</v>
      </c>
      <c r="F36" s="181">
        <f t="shared" si="9"/>
        <v>36</v>
      </c>
      <c r="G36" s="182">
        <f t="shared" si="10"/>
        <v>25</v>
      </c>
      <c r="H36" s="182">
        <f t="shared" si="11"/>
        <v>15</v>
      </c>
      <c r="I36" s="223">
        <f t="shared" ref="I36:I51" si="51">C36*0.25</f>
        <v>25</v>
      </c>
      <c r="J36" s="183">
        <f t="shared" ref="J36:J43" si="52">I36*0.6</f>
        <v>15</v>
      </c>
      <c r="K36" s="45"/>
      <c r="L36" s="46"/>
      <c r="M36" s="47"/>
      <c r="N36" s="48">
        <f t="shared" ref="N36:N51" si="53">C36-E36</f>
        <v>40</v>
      </c>
      <c r="O36" s="49">
        <f t="shared" ref="O36:O51" si="54">D36-F36</f>
        <v>24</v>
      </c>
      <c r="P36" s="50">
        <f t="shared" ref="P36:P51" si="55">C36-G36</f>
        <v>75</v>
      </c>
      <c r="Q36" s="44">
        <f t="shared" ref="Q36:Q51" si="56">D36-H36</f>
        <v>45</v>
      </c>
      <c r="R36" s="51"/>
      <c r="S36" s="52"/>
      <c r="T36" s="53"/>
      <c r="U36" s="54">
        <f t="shared" ref="U36:U51" si="57">E36/C36</f>
        <v>0.6</v>
      </c>
      <c r="V36" s="55">
        <f t="shared" ref="V36:V51" si="58">F36/D36</f>
        <v>0.6</v>
      </c>
      <c r="W36" s="56">
        <f t="shared" ref="W36:W51" si="59">G36/C36</f>
        <v>0.25</v>
      </c>
      <c r="X36" s="57">
        <f t="shared" ref="X36:X51" si="60">H36/D36</f>
        <v>0.25</v>
      </c>
      <c r="Y36" s="51"/>
      <c r="Z36" s="58">
        <f t="shared" ref="Z36:Z51" si="61">C36-D36</f>
        <v>40</v>
      </c>
      <c r="AA36" s="59">
        <f t="shared" ref="AA36:AA51" si="62">Z36/C36</f>
        <v>0.4</v>
      </c>
      <c r="AB36" s="60">
        <f t="shared" ref="AB36:AB51" si="63">E36-F36</f>
        <v>24</v>
      </c>
      <c r="AC36" s="61">
        <f t="shared" ref="AC36:AC51" si="64">AB36/E36</f>
        <v>0.4</v>
      </c>
      <c r="AD36" s="43">
        <f t="shared" ref="AD36:AD51" si="65">G36-H36</f>
        <v>10</v>
      </c>
      <c r="AE36" s="62">
        <f t="shared" ref="AE36:AE51" si="66">AD36/G36</f>
        <v>0.4</v>
      </c>
      <c r="AG36" s="63">
        <v>100</v>
      </c>
      <c r="AH36" s="64">
        <v>60</v>
      </c>
      <c r="AJ36" s="65">
        <f t="shared" si="29"/>
        <v>0</v>
      </c>
      <c r="AK36" s="66">
        <f t="shared" si="30"/>
        <v>0</v>
      </c>
      <c r="AN36" s="66">
        <f t="shared" si="31"/>
        <v>0.25</v>
      </c>
      <c r="AP36" s="66">
        <f t="shared" si="32"/>
        <v>0.25</v>
      </c>
    </row>
    <row r="37" spans="1:42" s="7" customFormat="1" x14ac:dyDescent="0.25">
      <c r="A37" s="178" t="s">
        <v>135</v>
      </c>
      <c r="B37" s="179">
        <v>12</v>
      </c>
      <c r="C37" s="235">
        <v>125</v>
      </c>
      <c r="D37" s="180">
        <f t="shared" si="14"/>
        <v>75</v>
      </c>
      <c r="E37" s="181">
        <f t="shared" si="8"/>
        <v>75</v>
      </c>
      <c r="F37" s="181">
        <f t="shared" si="9"/>
        <v>45</v>
      </c>
      <c r="G37" s="182">
        <f t="shared" si="10"/>
        <v>31.25</v>
      </c>
      <c r="H37" s="182">
        <f t="shared" si="11"/>
        <v>18.75</v>
      </c>
      <c r="I37" s="223">
        <f t="shared" si="51"/>
        <v>31.25</v>
      </c>
      <c r="J37" s="183">
        <f t="shared" si="52"/>
        <v>18.75</v>
      </c>
      <c r="K37" s="45"/>
      <c r="L37" s="46"/>
      <c r="M37" s="47"/>
      <c r="N37" s="48">
        <f t="shared" si="53"/>
        <v>50</v>
      </c>
      <c r="O37" s="49">
        <f t="shared" si="54"/>
        <v>30</v>
      </c>
      <c r="P37" s="50">
        <f t="shared" si="55"/>
        <v>93.75</v>
      </c>
      <c r="Q37" s="44">
        <f t="shared" si="56"/>
        <v>56.25</v>
      </c>
      <c r="R37" s="51"/>
      <c r="S37" s="52"/>
      <c r="T37" s="53"/>
      <c r="U37" s="54">
        <f t="shared" si="57"/>
        <v>0.6</v>
      </c>
      <c r="V37" s="55">
        <f t="shared" si="58"/>
        <v>0.6</v>
      </c>
      <c r="W37" s="56">
        <f t="shared" si="59"/>
        <v>0.25</v>
      </c>
      <c r="X37" s="57">
        <f t="shared" si="60"/>
        <v>0.25</v>
      </c>
      <c r="Y37" s="51"/>
      <c r="Z37" s="58">
        <f t="shared" si="61"/>
        <v>50</v>
      </c>
      <c r="AA37" s="59">
        <f t="shared" si="62"/>
        <v>0.4</v>
      </c>
      <c r="AB37" s="60">
        <f t="shared" si="63"/>
        <v>30</v>
      </c>
      <c r="AC37" s="61">
        <f t="shared" si="64"/>
        <v>0.4</v>
      </c>
      <c r="AD37" s="43">
        <f t="shared" si="65"/>
        <v>12.5</v>
      </c>
      <c r="AE37" s="62">
        <f t="shared" si="66"/>
        <v>0.4</v>
      </c>
      <c r="AG37" s="63">
        <v>125</v>
      </c>
      <c r="AH37" s="64">
        <v>75</v>
      </c>
      <c r="AJ37" s="65">
        <f t="shared" si="29"/>
        <v>0</v>
      </c>
      <c r="AK37" s="66">
        <f t="shared" si="30"/>
        <v>0</v>
      </c>
      <c r="AN37" s="66">
        <f t="shared" si="31"/>
        <v>0.25</v>
      </c>
      <c r="AP37" s="66">
        <f t="shared" si="32"/>
        <v>0.25</v>
      </c>
    </row>
    <row r="38" spans="1:42" s="7" customFormat="1" x14ac:dyDescent="0.25">
      <c r="A38" s="178" t="s">
        <v>120</v>
      </c>
      <c r="B38" s="179">
        <v>25</v>
      </c>
      <c r="C38" s="235">
        <v>125</v>
      </c>
      <c r="D38" s="180">
        <f t="shared" si="14"/>
        <v>75</v>
      </c>
      <c r="E38" s="181">
        <f t="shared" ref="E38" si="67">C38*0.6</f>
        <v>75</v>
      </c>
      <c r="F38" s="181">
        <f t="shared" ref="F38" si="68">E38*0.6</f>
        <v>45</v>
      </c>
      <c r="G38" s="182">
        <f t="shared" ref="G38" si="69">C38*0.25</f>
        <v>31.25</v>
      </c>
      <c r="H38" s="182">
        <f t="shared" ref="H38" si="70">G38*0.6</f>
        <v>18.75</v>
      </c>
      <c r="I38" s="223">
        <f t="shared" ref="I38" si="71">C38*0.25</f>
        <v>31.25</v>
      </c>
      <c r="J38" s="183">
        <f t="shared" ref="J38" si="72">I38*0.6</f>
        <v>18.75</v>
      </c>
      <c r="K38" s="45"/>
      <c r="L38" s="46"/>
      <c r="M38" s="47"/>
      <c r="N38" s="48">
        <f t="shared" si="53"/>
        <v>50</v>
      </c>
      <c r="O38" s="49"/>
      <c r="P38" s="50">
        <f t="shared" si="55"/>
        <v>93.75</v>
      </c>
      <c r="Q38" s="44"/>
      <c r="R38" s="51"/>
      <c r="S38" s="52"/>
      <c r="T38" s="53"/>
      <c r="U38" s="54">
        <f t="shared" si="57"/>
        <v>0.6</v>
      </c>
      <c r="V38" s="55"/>
      <c r="W38" s="56">
        <f t="shared" si="59"/>
        <v>0.25</v>
      </c>
      <c r="X38" s="57"/>
      <c r="Y38" s="51"/>
      <c r="Z38" s="58">
        <f t="shared" si="61"/>
        <v>50</v>
      </c>
      <c r="AA38" s="59">
        <f t="shared" si="62"/>
        <v>0.4</v>
      </c>
      <c r="AB38" s="60"/>
      <c r="AC38" s="61"/>
      <c r="AD38" s="43"/>
      <c r="AE38" s="62"/>
      <c r="AG38" s="63">
        <v>125</v>
      </c>
      <c r="AH38" s="64">
        <v>75</v>
      </c>
      <c r="AJ38" s="65">
        <f t="shared" si="29"/>
        <v>0</v>
      </c>
      <c r="AK38" s="66">
        <f t="shared" si="30"/>
        <v>0</v>
      </c>
      <c r="AN38" s="66">
        <f t="shared" si="31"/>
        <v>0.25</v>
      </c>
      <c r="AP38" s="66">
        <f t="shared" si="32"/>
        <v>0.25</v>
      </c>
    </row>
    <row r="39" spans="1:42" s="7" customFormat="1" x14ac:dyDescent="0.25">
      <c r="A39" s="178" t="s">
        <v>119</v>
      </c>
      <c r="B39" s="179">
        <v>100</v>
      </c>
      <c r="C39" s="235">
        <v>300</v>
      </c>
      <c r="D39" s="180">
        <f t="shared" si="14"/>
        <v>180</v>
      </c>
      <c r="E39" s="181">
        <f t="shared" si="8"/>
        <v>180</v>
      </c>
      <c r="F39" s="181">
        <f t="shared" si="9"/>
        <v>108</v>
      </c>
      <c r="G39" s="182">
        <f t="shared" si="10"/>
        <v>75</v>
      </c>
      <c r="H39" s="182">
        <f t="shared" si="11"/>
        <v>45</v>
      </c>
      <c r="I39" s="223">
        <f t="shared" si="51"/>
        <v>75</v>
      </c>
      <c r="J39" s="183">
        <f t="shared" si="52"/>
        <v>45</v>
      </c>
      <c r="K39" s="45"/>
      <c r="L39" s="46"/>
      <c r="M39" s="47"/>
      <c r="N39" s="48">
        <f t="shared" si="53"/>
        <v>120</v>
      </c>
      <c r="O39" s="49">
        <f t="shared" si="54"/>
        <v>72</v>
      </c>
      <c r="P39" s="50">
        <f t="shared" si="55"/>
        <v>225</v>
      </c>
      <c r="Q39" s="44">
        <f t="shared" si="56"/>
        <v>135</v>
      </c>
      <c r="R39" s="51"/>
      <c r="S39" s="52"/>
      <c r="T39" s="53"/>
      <c r="U39" s="54">
        <f t="shared" si="57"/>
        <v>0.6</v>
      </c>
      <c r="V39" s="55">
        <f t="shared" si="58"/>
        <v>0.6</v>
      </c>
      <c r="W39" s="56">
        <f t="shared" si="59"/>
        <v>0.25</v>
      </c>
      <c r="X39" s="57">
        <f t="shared" si="60"/>
        <v>0.25</v>
      </c>
      <c r="Y39" s="51"/>
      <c r="Z39" s="58">
        <f t="shared" si="61"/>
        <v>120</v>
      </c>
      <c r="AA39" s="59">
        <f t="shared" si="62"/>
        <v>0.4</v>
      </c>
      <c r="AB39" s="60">
        <f t="shared" si="63"/>
        <v>72</v>
      </c>
      <c r="AC39" s="61">
        <f t="shared" si="64"/>
        <v>0.4</v>
      </c>
      <c r="AD39" s="43">
        <f t="shared" si="65"/>
        <v>30</v>
      </c>
      <c r="AE39" s="62">
        <f t="shared" si="66"/>
        <v>0.4</v>
      </c>
      <c r="AG39" s="63">
        <v>300</v>
      </c>
      <c r="AH39" s="64">
        <v>180</v>
      </c>
      <c r="AJ39" s="65">
        <f t="shared" si="29"/>
        <v>0</v>
      </c>
      <c r="AK39" s="66">
        <f t="shared" si="30"/>
        <v>0</v>
      </c>
      <c r="AN39" s="66">
        <f t="shared" si="31"/>
        <v>0.25</v>
      </c>
      <c r="AP39" s="66">
        <f t="shared" si="32"/>
        <v>0.25</v>
      </c>
    </row>
    <row r="40" spans="1:42" s="7" customFormat="1" x14ac:dyDescent="0.25">
      <c r="A40" s="178" t="s">
        <v>127</v>
      </c>
      <c r="B40" s="179"/>
      <c r="C40" s="235">
        <v>675</v>
      </c>
      <c r="D40" s="180">
        <f t="shared" si="14"/>
        <v>405</v>
      </c>
      <c r="E40" s="181">
        <f t="shared" ref="E40" si="73">C40*0.6</f>
        <v>405</v>
      </c>
      <c r="F40" s="181">
        <f t="shared" ref="F40" si="74">E40*0.6</f>
        <v>243</v>
      </c>
      <c r="G40" s="182">
        <f t="shared" ref="G40" si="75">C40*0.25</f>
        <v>168.75</v>
      </c>
      <c r="H40" s="182">
        <f t="shared" ref="H40" si="76">G40*0.6</f>
        <v>101.25</v>
      </c>
      <c r="I40" s="223">
        <f t="shared" ref="I40" si="77">C40*0.25</f>
        <v>168.75</v>
      </c>
      <c r="J40" s="183">
        <f t="shared" ref="J40" si="78">I40*0.6</f>
        <v>101.25</v>
      </c>
      <c r="K40" s="45"/>
      <c r="L40" s="46"/>
      <c r="M40" s="47"/>
      <c r="N40" s="48"/>
      <c r="O40" s="49"/>
      <c r="P40" s="50"/>
      <c r="Q40" s="44"/>
      <c r="R40" s="51"/>
      <c r="S40" s="52"/>
      <c r="T40" s="53"/>
      <c r="U40" s="54"/>
      <c r="V40" s="55"/>
      <c r="W40" s="56"/>
      <c r="X40" s="57"/>
      <c r="Y40" s="51"/>
      <c r="Z40" s="58"/>
      <c r="AA40" s="59"/>
      <c r="AB40" s="60"/>
      <c r="AC40" s="61"/>
      <c r="AD40" s="43"/>
      <c r="AE40" s="62"/>
      <c r="AG40" s="63">
        <v>675</v>
      </c>
      <c r="AH40" s="64">
        <v>405</v>
      </c>
      <c r="AJ40" s="65">
        <f t="shared" si="29"/>
        <v>0</v>
      </c>
      <c r="AK40" s="66">
        <f t="shared" si="30"/>
        <v>0</v>
      </c>
      <c r="AN40" s="66">
        <f t="shared" si="31"/>
        <v>0.25</v>
      </c>
      <c r="AP40" s="66">
        <f t="shared" si="32"/>
        <v>0.25</v>
      </c>
    </row>
    <row r="41" spans="1:42" s="7" customFormat="1" x14ac:dyDescent="0.25">
      <c r="A41" s="178" t="s">
        <v>45</v>
      </c>
      <c r="B41" s="179"/>
      <c r="C41" s="235">
        <v>1170</v>
      </c>
      <c r="D41" s="180">
        <f t="shared" si="14"/>
        <v>702</v>
      </c>
      <c r="E41" s="181">
        <f t="shared" si="8"/>
        <v>702</v>
      </c>
      <c r="F41" s="181">
        <f t="shared" si="9"/>
        <v>421.2</v>
      </c>
      <c r="G41" s="182">
        <f t="shared" si="10"/>
        <v>292.5</v>
      </c>
      <c r="H41" s="182">
        <f t="shared" si="11"/>
        <v>175.5</v>
      </c>
      <c r="I41" s="223">
        <f t="shared" si="51"/>
        <v>292.5</v>
      </c>
      <c r="J41" s="183">
        <f t="shared" si="52"/>
        <v>175.5</v>
      </c>
      <c r="K41" s="45"/>
      <c r="L41" s="46"/>
      <c r="M41" s="47"/>
      <c r="N41" s="48">
        <f t="shared" si="53"/>
        <v>468</v>
      </c>
      <c r="O41" s="49">
        <f t="shared" si="54"/>
        <v>280.8</v>
      </c>
      <c r="P41" s="50">
        <f t="shared" si="55"/>
        <v>877.5</v>
      </c>
      <c r="Q41" s="44">
        <f t="shared" si="56"/>
        <v>526.5</v>
      </c>
      <c r="R41" s="51"/>
      <c r="S41" s="52"/>
      <c r="T41" s="53"/>
      <c r="U41" s="54">
        <f t="shared" si="57"/>
        <v>0.6</v>
      </c>
      <c r="V41" s="55">
        <f t="shared" si="58"/>
        <v>0.6</v>
      </c>
      <c r="W41" s="56">
        <f t="shared" si="59"/>
        <v>0.25</v>
      </c>
      <c r="X41" s="57">
        <f t="shared" si="60"/>
        <v>0.25</v>
      </c>
      <c r="Y41" s="51"/>
      <c r="Z41" s="58">
        <f t="shared" si="61"/>
        <v>468</v>
      </c>
      <c r="AA41" s="59">
        <f t="shared" si="62"/>
        <v>0.4</v>
      </c>
      <c r="AB41" s="60">
        <f t="shared" si="63"/>
        <v>280.8</v>
      </c>
      <c r="AC41" s="61">
        <f t="shared" si="64"/>
        <v>0.4</v>
      </c>
      <c r="AD41" s="43">
        <f t="shared" si="65"/>
        <v>117</v>
      </c>
      <c r="AE41" s="62">
        <f t="shared" si="66"/>
        <v>0.4</v>
      </c>
      <c r="AG41" s="63">
        <v>1170</v>
      </c>
      <c r="AH41" s="64">
        <v>702</v>
      </c>
      <c r="AJ41" s="65">
        <f>C43-AG43</f>
        <v>0</v>
      </c>
      <c r="AK41" s="66">
        <f>1-(AG43/C43)</f>
        <v>0</v>
      </c>
      <c r="AN41" s="66">
        <f>G43/C43</f>
        <v>0.25</v>
      </c>
      <c r="AP41" s="66">
        <f>I43/C43</f>
        <v>0.25</v>
      </c>
    </row>
    <row r="42" spans="1:42" s="7" customFormat="1" x14ac:dyDescent="0.25">
      <c r="A42" s="178" t="s">
        <v>151</v>
      </c>
      <c r="B42" s="179">
        <v>222</v>
      </c>
      <c r="C42" s="235">
        <v>330</v>
      </c>
      <c r="D42" s="180">
        <f t="shared" si="14"/>
        <v>198</v>
      </c>
      <c r="E42" s="181">
        <f t="shared" si="8"/>
        <v>198</v>
      </c>
      <c r="F42" s="181">
        <f t="shared" si="9"/>
        <v>118.8</v>
      </c>
      <c r="G42" s="182">
        <f t="shared" si="10"/>
        <v>82.5</v>
      </c>
      <c r="H42" s="182">
        <f t="shared" si="11"/>
        <v>49.5</v>
      </c>
      <c r="I42" s="223">
        <f t="shared" si="51"/>
        <v>82.5</v>
      </c>
      <c r="J42" s="183">
        <f t="shared" si="52"/>
        <v>49.5</v>
      </c>
      <c r="K42" s="45"/>
      <c r="L42" s="46"/>
      <c r="M42" s="47"/>
      <c r="N42" s="48">
        <f t="shared" si="53"/>
        <v>132</v>
      </c>
      <c r="O42" s="49"/>
      <c r="P42" s="50">
        <f t="shared" si="55"/>
        <v>247.5</v>
      </c>
      <c r="Q42" s="44"/>
      <c r="R42" s="51"/>
      <c r="S42" s="52"/>
      <c r="T42" s="53"/>
      <c r="U42" s="54">
        <f t="shared" si="57"/>
        <v>0.6</v>
      </c>
      <c r="V42" s="55"/>
      <c r="W42" s="56">
        <f t="shared" si="59"/>
        <v>0.25</v>
      </c>
      <c r="X42" s="57"/>
      <c r="Y42" s="51"/>
      <c r="Z42" s="58">
        <f t="shared" si="61"/>
        <v>132</v>
      </c>
      <c r="AA42" s="59">
        <f t="shared" si="62"/>
        <v>0.4</v>
      </c>
      <c r="AB42" s="60"/>
      <c r="AC42" s="61"/>
      <c r="AD42" s="43"/>
      <c r="AE42" s="62"/>
      <c r="AG42" s="63">
        <v>330</v>
      </c>
      <c r="AH42" s="64">
        <v>198</v>
      </c>
      <c r="AJ42" s="65"/>
      <c r="AK42" s="66"/>
      <c r="AN42" s="66"/>
      <c r="AP42" s="66"/>
    </row>
    <row r="43" spans="1:42" s="7" customFormat="1" x14ac:dyDescent="0.25">
      <c r="A43" s="178" t="s">
        <v>46</v>
      </c>
      <c r="B43" s="179"/>
      <c r="C43" s="235">
        <v>1000</v>
      </c>
      <c r="D43" s="180">
        <f t="shared" si="14"/>
        <v>600</v>
      </c>
      <c r="E43" s="181">
        <f t="shared" si="8"/>
        <v>600</v>
      </c>
      <c r="F43" s="181">
        <f t="shared" si="9"/>
        <v>360</v>
      </c>
      <c r="G43" s="182">
        <f t="shared" si="10"/>
        <v>250</v>
      </c>
      <c r="H43" s="182">
        <f t="shared" si="11"/>
        <v>150</v>
      </c>
      <c r="I43" s="223">
        <f t="shared" si="51"/>
        <v>250</v>
      </c>
      <c r="J43" s="183">
        <f t="shared" si="52"/>
        <v>150</v>
      </c>
      <c r="K43" s="45"/>
      <c r="L43" s="46"/>
      <c r="M43" s="47"/>
      <c r="N43" s="48">
        <f t="shared" si="53"/>
        <v>400</v>
      </c>
      <c r="O43" s="49">
        <f t="shared" si="54"/>
        <v>240</v>
      </c>
      <c r="P43" s="50">
        <f t="shared" si="55"/>
        <v>750</v>
      </c>
      <c r="Q43" s="44">
        <f t="shared" si="56"/>
        <v>450</v>
      </c>
      <c r="R43" s="51"/>
      <c r="S43" s="52"/>
      <c r="T43" s="53"/>
      <c r="U43" s="54">
        <f t="shared" si="57"/>
        <v>0.6</v>
      </c>
      <c r="V43" s="55">
        <f t="shared" si="58"/>
        <v>0.6</v>
      </c>
      <c r="W43" s="56">
        <f t="shared" si="59"/>
        <v>0.25</v>
      </c>
      <c r="X43" s="57">
        <f t="shared" si="60"/>
        <v>0.25</v>
      </c>
      <c r="Y43" s="51"/>
      <c r="Z43" s="58">
        <f t="shared" si="61"/>
        <v>400</v>
      </c>
      <c r="AA43" s="59">
        <f t="shared" si="62"/>
        <v>0.4</v>
      </c>
      <c r="AB43" s="60">
        <f t="shared" si="63"/>
        <v>240</v>
      </c>
      <c r="AC43" s="61">
        <f t="shared" si="64"/>
        <v>0.4</v>
      </c>
      <c r="AD43" s="43">
        <f t="shared" si="65"/>
        <v>100</v>
      </c>
      <c r="AE43" s="62">
        <f t="shared" si="66"/>
        <v>0.4</v>
      </c>
      <c r="AG43" s="63">
        <v>1000</v>
      </c>
      <c r="AH43" s="64">
        <v>600</v>
      </c>
      <c r="AJ43" s="65">
        <f t="shared" si="29"/>
        <v>0</v>
      </c>
      <c r="AK43" s="66">
        <f t="shared" si="30"/>
        <v>0</v>
      </c>
      <c r="AN43" s="66">
        <f t="shared" si="31"/>
        <v>1</v>
      </c>
      <c r="AP43" s="66">
        <f t="shared" si="32"/>
        <v>1</v>
      </c>
    </row>
    <row r="44" spans="1:42" s="7" customFormat="1" x14ac:dyDescent="0.25">
      <c r="A44" s="178" t="s">
        <v>47</v>
      </c>
      <c r="B44" s="179"/>
      <c r="C44" s="238">
        <v>325</v>
      </c>
      <c r="D44" s="180">
        <v>325</v>
      </c>
      <c r="E44" s="194">
        <v>325</v>
      </c>
      <c r="F44" s="181">
        <v>325</v>
      </c>
      <c r="G44" s="182">
        <v>325</v>
      </c>
      <c r="H44" s="182">
        <v>325</v>
      </c>
      <c r="I44" s="223">
        <v>325</v>
      </c>
      <c r="J44" s="183">
        <v>325</v>
      </c>
      <c r="K44" s="45"/>
      <c r="L44" s="110"/>
      <c r="M44" s="111"/>
      <c r="N44" s="48">
        <f t="shared" si="53"/>
        <v>0</v>
      </c>
      <c r="O44" s="49">
        <f t="shared" si="54"/>
        <v>0</v>
      </c>
      <c r="P44" s="50">
        <f t="shared" si="55"/>
        <v>0</v>
      </c>
      <c r="Q44" s="44">
        <f t="shared" si="56"/>
        <v>0</v>
      </c>
      <c r="R44" s="51"/>
      <c r="S44" s="112"/>
      <c r="T44" s="113"/>
      <c r="U44" s="54">
        <f t="shared" si="57"/>
        <v>1</v>
      </c>
      <c r="V44" s="55">
        <f t="shared" si="58"/>
        <v>1</v>
      </c>
      <c r="W44" s="56">
        <f t="shared" si="59"/>
        <v>1</v>
      </c>
      <c r="X44" s="57">
        <f t="shared" si="60"/>
        <v>1</v>
      </c>
      <c r="Y44" s="51"/>
      <c r="Z44" s="109">
        <f t="shared" si="61"/>
        <v>0</v>
      </c>
      <c r="AA44" s="59">
        <f t="shared" si="62"/>
        <v>0</v>
      </c>
      <c r="AB44" s="114">
        <f t="shared" si="63"/>
        <v>0</v>
      </c>
      <c r="AC44" s="61">
        <f t="shared" si="64"/>
        <v>0</v>
      </c>
      <c r="AD44" s="115">
        <f t="shared" si="65"/>
        <v>0</v>
      </c>
      <c r="AE44" s="62">
        <f t="shared" si="66"/>
        <v>0</v>
      </c>
      <c r="AG44" s="105">
        <v>325</v>
      </c>
      <c r="AH44" s="106">
        <v>325</v>
      </c>
      <c r="AJ44" s="65">
        <f t="shared" si="29"/>
        <v>0</v>
      </c>
      <c r="AK44" s="66">
        <f t="shared" si="30"/>
        <v>0</v>
      </c>
      <c r="AN44" s="66">
        <f t="shared" si="31"/>
        <v>0.25</v>
      </c>
      <c r="AP44" s="66">
        <f t="shared" si="32"/>
        <v>0.25</v>
      </c>
    </row>
    <row r="45" spans="1:42" s="7" customFormat="1" x14ac:dyDescent="0.25">
      <c r="A45" s="195" t="s">
        <v>48</v>
      </c>
      <c r="B45" s="196"/>
      <c r="C45" s="238">
        <v>97</v>
      </c>
      <c r="D45" s="180">
        <f t="shared" si="14"/>
        <v>58.199999999999996</v>
      </c>
      <c r="E45" s="194">
        <f t="shared" si="8"/>
        <v>58.199999999999996</v>
      </c>
      <c r="F45" s="181">
        <f t="shared" si="9"/>
        <v>34.919999999999995</v>
      </c>
      <c r="G45" s="182">
        <f t="shared" si="10"/>
        <v>24.25</v>
      </c>
      <c r="H45" s="182">
        <f t="shared" si="11"/>
        <v>14.549999999999999</v>
      </c>
      <c r="I45" s="223">
        <f t="shared" si="51"/>
        <v>24.25</v>
      </c>
      <c r="J45" s="183">
        <f t="shared" ref="J45:J51" si="79">I45*0.6</f>
        <v>14.549999999999999</v>
      </c>
      <c r="K45" s="45"/>
      <c r="L45" s="110"/>
      <c r="M45" s="111"/>
      <c r="N45" s="48">
        <f t="shared" si="53"/>
        <v>38.800000000000004</v>
      </c>
      <c r="O45" s="49">
        <f t="shared" si="54"/>
        <v>23.28</v>
      </c>
      <c r="P45" s="50">
        <f t="shared" si="55"/>
        <v>72.75</v>
      </c>
      <c r="Q45" s="44">
        <f t="shared" si="56"/>
        <v>43.65</v>
      </c>
      <c r="R45" s="51"/>
      <c r="S45" s="112"/>
      <c r="T45" s="113"/>
      <c r="U45" s="54">
        <f t="shared" si="57"/>
        <v>0.6</v>
      </c>
      <c r="V45" s="55">
        <f t="shared" si="58"/>
        <v>0.6</v>
      </c>
      <c r="W45" s="56">
        <f t="shared" si="59"/>
        <v>0.25</v>
      </c>
      <c r="X45" s="57">
        <f t="shared" si="60"/>
        <v>0.25</v>
      </c>
      <c r="Y45" s="51"/>
      <c r="Z45" s="109">
        <f t="shared" si="61"/>
        <v>38.800000000000004</v>
      </c>
      <c r="AA45" s="59">
        <f t="shared" si="62"/>
        <v>0.4</v>
      </c>
      <c r="AB45" s="114">
        <f t="shared" si="63"/>
        <v>23.28</v>
      </c>
      <c r="AC45" s="61">
        <f t="shared" si="64"/>
        <v>0.4</v>
      </c>
      <c r="AD45" s="115">
        <f t="shared" si="65"/>
        <v>9.7000000000000011</v>
      </c>
      <c r="AE45" s="62">
        <f t="shared" si="66"/>
        <v>0.4</v>
      </c>
      <c r="AG45" s="105">
        <v>97</v>
      </c>
      <c r="AH45" s="106">
        <v>58.199999999999996</v>
      </c>
      <c r="AJ45" s="65">
        <f t="shared" si="29"/>
        <v>0</v>
      </c>
      <c r="AK45" s="66">
        <f t="shared" si="30"/>
        <v>0</v>
      </c>
      <c r="AN45" s="66">
        <f t="shared" si="31"/>
        <v>0.25</v>
      </c>
      <c r="AP45" s="66">
        <f t="shared" si="32"/>
        <v>0.25</v>
      </c>
    </row>
    <row r="46" spans="1:42" s="7" customFormat="1" x14ac:dyDescent="0.25">
      <c r="A46" s="195" t="s">
        <v>49</v>
      </c>
      <c r="B46" s="196"/>
      <c r="C46" s="238">
        <v>675</v>
      </c>
      <c r="D46" s="180">
        <f t="shared" si="14"/>
        <v>405</v>
      </c>
      <c r="E46" s="194">
        <f t="shared" si="8"/>
        <v>405</v>
      </c>
      <c r="F46" s="197">
        <f t="shared" si="9"/>
        <v>243</v>
      </c>
      <c r="G46" s="198">
        <f t="shared" si="10"/>
        <v>168.75</v>
      </c>
      <c r="H46" s="217">
        <f t="shared" si="11"/>
        <v>101.25</v>
      </c>
      <c r="I46" s="226">
        <f t="shared" si="51"/>
        <v>168.75</v>
      </c>
      <c r="J46" s="199">
        <f t="shared" si="79"/>
        <v>101.25</v>
      </c>
      <c r="K46" s="45"/>
      <c r="L46" s="110"/>
      <c r="M46" s="111"/>
      <c r="N46" s="48">
        <f t="shared" si="53"/>
        <v>270</v>
      </c>
      <c r="O46" s="49">
        <f t="shared" si="54"/>
        <v>162</v>
      </c>
      <c r="P46" s="50">
        <f t="shared" si="55"/>
        <v>506.25</v>
      </c>
      <c r="Q46" s="44">
        <f t="shared" si="56"/>
        <v>303.75</v>
      </c>
      <c r="R46" s="51"/>
      <c r="S46" s="112"/>
      <c r="T46" s="113"/>
      <c r="U46" s="54">
        <f t="shared" si="57"/>
        <v>0.6</v>
      </c>
      <c r="V46" s="55">
        <f t="shared" si="58"/>
        <v>0.6</v>
      </c>
      <c r="W46" s="56">
        <f t="shared" si="59"/>
        <v>0.25</v>
      </c>
      <c r="X46" s="57">
        <f t="shared" si="60"/>
        <v>0.25</v>
      </c>
      <c r="Y46" s="51"/>
      <c r="Z46" s="109">
        <f t="shared" si="61"/>
        <v>270</v>
      </c>
      <c r="AA46" s="59">
        <f t="shared" si="62"/>
        <v>0.4</v>
      </c>
      <c r="AB46" s="114">
        <f t="shared" si="63"/>
        <v>162</v>
      </c>
      <c r="AC46" s="61">
        <f t="shared" si="64"/>
        <v>0.4</v>
      </c>
      <c r="AD46" s="115">
        <f t="shared" si="65"/>
        <v>67.5</v>
      </c>
      <c r="AE46" s="62">
        <f t="shared" si="66"/>
        <v>0.4</v>
      </c>
      <c r="AG46" s="105">
        <v>675</v>
      </c>
      <c r="AH46" s="106">
        <v>405</v>
      </c>
      <c r="AJ46" s="65">
        <f t="shared" si="29"/>
        <v>0</v>
      </c>
      <c r="AK46" s="66">
        <f t="shared" si="30"/>
        <v>0</v>
      </c>
      <c r="AN46" s="66">
        <f t="shared" si="31"/>
        <v>0.25</v>
      </c>
      <c r="AP46" s="66">
        <f t="shared" si="32"/>
        <v>0.25</v>
      </c>
    </row>
    <row r="47" spans="1:42" s="7" customFormat="1" x14ac:dyDescent="0.25">
      <c r="A47" s="195" t="s">
        <v>50</v>
      </c>
      <c r="B47" s="196"/>
      <c r="C47" s="238">
        <v>675</v>
      </c>
      <c r="D47" s="180">
        <f t="shared" si="14"/>
        <v>405</v>
      </c>
      <c r="E47" s="194">
        <f t="shared" si="8"/>
        <v>405</v>
      </c>
      <c r="F47" s="197">
        <f t="shared" si="9"/>
        <v>243</v>
      </c>
      <c r="G47" s="198">
        <f t="shared" si="10"/>
        <v>168.75</v>
      </c>
      <c r="H47" s="217">
        <f t="shared" si="11"/>
        <v>101.25</v>
      </c>
      <c r="I47" s="226">
        <f t="shared" si="51"/>
        <v>168.75</v>
      </c>
      <c r="J47" s="199">
        <f t="shared" si="79"/>
        <v>101.25</v>
      </c>
      <c r="K47" s="45"/>
      <c r="L47" s="110"/>
      <c r="M47" s="111"/>
      <c r="N47" s="48">
        <f t="shared" si="53"/>
        <v>270</v>
      </c>
      <c r="O47" s="49">
        <f t="shared" si="54"/>
        <v>162</v>
      </c>
      <c r="P47" s="50">
        <f t="shared" si="55"/>
        <v>506.25</v>
      </c>
      <c r="Q47" s="44">
        <f t="shared" si="56"/>
        <v>303.75</v>
      </c>
      <c r="R47" s="51"/>
      <c r="S47" s="112"/>
      <c r="T47" s="113"/>
      <c r="U47" s="54">
        <f t="shared" si="57"/>
        <v>0.6</v>
      </c>
      <c r="V47" s="55">
        <f t="shared" si="58"/>
        <v>0.6</v>
      </c>
      <c r="W47" s="56">
        <f t="shared" si="59"/>
        <v>0.25</v>
      </c>
      <c r="X47" s="57">
        <f t="shared" si="60"/>
        <v>0.25</v>
      </c>
      <c r="Y47" s="51"/>
      <c r="Z47" s="109">
        <f t="shared" si="61"/>
        <v>270</v>
      </c>
      <c r="AA47" s="59">
        <f t="shared" si="62"/>
        <v>0.4</v>
      </c>
      <c r="AB47" s="114">
        <f t="shared" si="63"/>
        <v>162</v>
      </c>
      <c r="AC47" s="61">
        <f t="shared" si="64"/>
        <v>0.4</v>
      </c>
      <c r="AD47" s="115">
        <f t="shared" si="65"/>
        <v>67.5</v>
      </c>
      <c r="AE47" s="62">
        <f t="shared" si="66"/>
        <v>0.4</v>
      </c>
      <c r="AG47" s="105">
        <v>675</v>
      </c>
      <c r="AH47" s="106">
        <v>405</v>
      </c>
      <c r="AJ47" s="65">
        <f t="shared" si="29"/>
        <v>0</v>
      </c>
      <c r="AK47" s="66">
        <f t="shared" si="30"/>
        <v>0</v>
      </c>
      <c r="AN47" s="66">
        <f t="shared" si="31"/>
        <v>0.25</v>
      </c>
      <c r="AP47" s="66">
        <f t="shared" si="32"/>
        <v>0.25</v>
      </c>
    </row>
    <row r="48" spans="1:42" s="7" customFormat="1" x14ac:dyDescent="0.25">
      <c r="A48" s="195" t="s">
        <v>51</v>
      </c>
      <c r="B48" s="196"/>
      <c r="C48" s="238">
        <v>695</v>
      </c>
      <c r="D48" s="180">
        <f t="shared" si="14"/>
        <v>417</v>
      </c>
      <c r="E48" s="194">
        <f t="shared" si="8"/>
        <v>417</v>
      </c>
      <c r="F48" s="197">
        <f t="shared" si="9"/>
        <v>250.2</v>
      </c>
      <c r="G48" s="198">
        <f t="shared" si="10"/>
        <v>173.75</v>
      </c>
      <c r="H48" s="217">
        <f t="shared" si="11"/>
        <v>104.25</v>
      </c>
      <c r="I48" s="226">
        <f t="shared" si="51"/>
        <v>173.75</v>
      </c>
      <c r="J48" s="199">
        <f t="shared" si="79"/>
        <v>104.25</v>
      </c>
      <c r="K48" s="45"/>
      <c r="L48" s="110"/>
      <c r="M48" s="111"/>
      <c r="N48" s="48">
        <f t="shared" si="53"/>
        <v>278</v>
      </c>
      <c r="O48" s="49">
        <f t="shared" si="54"/>
        <v>166.8</v>
      </c>
      <c r="P48" s="50">
        <f t="shared" si="55"/>
        <v>521.25</v>
      </c>
      <c r="Q48" s="44">
        <f t="shared" si="56"/>
        <v>312.75</v>
      </c>
      <c r="R48" s="51"/>
      <c r="S48" s="112"/>
      <c r="T48" s="113"/>
      <c r="U48" s="54">
        <f t="shared" si="57"/>
        <v>0.6</v>
      </c>
      <c r="V48" s="55">
        <f t="shared" si="58"/>
        <v>0.6</v>
      </c>
      <c r="W48" s="56">
        <f t="shared" si="59"/>
        <v>0.25</v>
      </c>
      <c r="X48" s="57">
        <f t="shared" si="60"/>
        <v>0.25</v>
      </c>
      <c r="Y48" s="51"/>
      <c r="Z48" s="109">
        <f t="shared" si="61"/>
        <v>278</v>
      </c>
      <c r="AA48" s="59">
        <f t="shared" si="62"/>
        <v>0.4</v>
      </c>
      <c r="AB48" s="114">
        <f t="shared" si="63"/>
        <v>166.8</v>
      </c>
      <c r="AC48" s="61">
        <f t="shared" si="64"/>
        <v>0.4</v>
      </c>
      <c r="AD48" s="115">
        <f t="shared" si="65"/>
        <v>69.5</v>
      </c>
      <c r="AE48" s="62">
        <f t="shared" si="66"/>
        <v>0.4</v>
      </c>
      <c r="AG48" s="105">
        <v>695</v>
      </c>
      <c r="AH48" s="106">
        <v>417</v>
      </c>
      <c r="AJ48" s="65">
        <f t="shared" si="29"/>
        <v>0</v>
      </c>
      <c r="AK48" s="66">
        <f t="shared" si="30"/>
        <v>0</v>
      </c>
      <c r="AN48" s="66">
        <f t="shared" si="31"/>
        <v>0.25</v>
      </c>
      <c r="AP48" s="66">
        <f t="shared" si="32"/>
        <v>0.25</v>
      </c>
    </row>
    <row r="49" spans="1:42" s="7" customFormat="1" x14ac:dyDescent="0.25">
      <c r="A49" s="195" t="s">
        <v>52</v>
      </c>
      <c r="B49" s="196"/>
      <c r="C49" s="238">
        <v>675</v>
      </c>
      <c r="D49" s="180">
        <f t="shared" si="14"/>
        <v>405</v>
      </c>
      <c r="E49" s="194">
        <f t="shared" si="8"/>
        <v>405</v>
      </c>
      <c r="F49" s="197">
        <f t="shared" si="9"/>
        <v>243</v>
      </c>
      <c r="G49" s="198">
        <f t="shared" si="10"/>
        <v>168.75</v>
      </c>
      <c r="H49" s="217">
        <f t="shared" si="11"/>
        <v>101.25</v>
      </c>
      <c r="I49" s="226">
        <f t="shared" si="51"/>
        <v>168.75</v>
      </c>
      <c r="J49" s="199">
        <f t="shared" si="79"/>
        <v>101.25</v>
      </c>
      <c r="K49" s="45">
        <v>202.5</v>
      </c>
      <c r="L49" s="110"/>
      <c r="M49" s="111"/>
      <c r="N49" s="48">
        <f t="shared" si="53"/>
        <v>270</v>
      </c>
      <c r="O49" s="49">
        <f t="shared" si="54"/>
        <v>162</v>
      </c>
      <c r="P49" s="50">
        <f t="shared" si="55"/>
        <v>506.25</v>
      </c>
      <c r="Q49" s="44">
        <f t="shared" si="56"/>
        <v>303.75</v>
      </c>
      <c r="R49" s="51"/>
      <c r="S49" s="112"/>
      <c r="T49" s="113"/>
      <c r="U49" s="54">
        <f t="shared" si="57"/>
        <v>0.6</v>
      </c>
      <c r="V49" s="55">
        <f t="shared" si="58"/>
        <v>0.6</v>
      </c>
      <c r="W49" s="56">
        <f t="shared" si="59"/>
        <v>0.25</v>
      </c>
      <c r="X49" s="57">
        <f t="shared" si="60"/>
        <v>0.25</v>
      </c>
      <c r="Y49" s="51"/>
      <c r="Z49" s="109">
        <f t="shared" si="61"/>
        <v>270</v>
      </c>
      <c r="AA49" s="59">
        <f t="shared" si="62"/>
        <v>0.4</v>
      </c>
      <c r="AB49" s="114">
        <f t="shared" si="63"/>
        <v>162</v>
      </c>
      <c r="AC49" s="61">
        <f t="shared" si="64"/>
        <v>0.4</v>
      </c>
      <c r="AD49" s="115">
        <f t="shared" si="65"/>
        <v>67.5</v>
      </c>
      <c r="AE49" s="62">
        <f t="shared" si="66"/>
        <v>0.4</v>
      </c>
      <c r="AG49" s="105">
        <v>675</v>
      </c>
      <c r="AH49" s="106">
        <v>405</v>
      </c>
      <c r="AJ49" s="65"/>
      <c r="AK49" s="66"/>
      <c r="AN49" s="66"/>
      <c r="AP49" s="66"/>
    </row>
    <row r="50" spans="1:42" s="7" customFormat="1" x14ac:dyDescent="0.25">
      <c r="A50" s="246" t="s">
        <v>154</v>
      </c>
      <c r="B50" s="247" t="s">
        <v>147</v>
      </c>
      <c r="C50" s="261">
        <v>17</v>
      </c>
      <c r="D50" s="180">
        <v>17</v>
      </c>
      <c r="E50" s="262">
        <v>17</v>
      </c>
      <c r="F50" s="263">
        <v>17</v>
      </c>
      <c r="G50" s="266">
        <v>17</v>
      </c>
      <c r="H50" s="264">
        <v>17</v>
      </c>
      <c r="I50" s="267">
        <f t="shared" si="51"/>
        <v>4.25</v>
      </c>
      <c r="J50" s="265">
        <f t="shared" si="79"/>
        <v>2.5499999999999998</v>
      </c>
      <c r="K50" s="45"/>
      <c r="L50" s="110"/>
      <c r="M50" s="111"/>
      <c r="N50" s="48">
        <f t="shared" si="53"/>
        <v>0</v>
      </c>
      <c r="O50" s="49">
        <f t="shared" si="54"/>
        <v>0</v>
      </c>
      <c r="P50" s="50">
        <f t="shared" si="55"/>
        <v>0</v>
      </c>
      <c r="Q50" s="44">
        <f t="shared" si="56"/>
        <v>0</v>
      </c>
      <c r="R50" s="51"/>
      <c r="S50" s="112"/>
      <c r="T50" s="113"/>
      <c r="U50" s="54">
        <f t="shared" si="57"/>
        <v>1</v>
      </c>
      <c r="V50" s="55">
        <f t="shared" si="58"/>
        <v>1</v>
      </c>
      <c r="W50" s="56">
        <f t="shared" si="59"/>
        <v>1</v>
      </c>
      <c r="X50" s="57">
        <f t="shared" si="60"/>
        <v>1</v>
      </c>
      <c r="Y50" s="51"/>
      <c r="Z50" s="109">
        <f t="shared" si="61"/>
        <v>0</v>
      </c>
      <c r="AA50" s="59">
        <f t="shared" si="62"/>
        <v>0</v>
      </c>
      <c r="AB50" s="114">
        <f t="shared" si="63"/>
        <v>0</v>
      </c>
      <c r="AC50" s="61">
        <f t="shared" si="64"/>
        <v>0</v>
      </c>
      <c r="AD50" s="115">
        <f t="shared" si="65"/>
        <v>0</v>
      </c>
      <c r="AE50" s="62">
        <f t="shared" si="66"/>
        <v>0</v>
      </c>
      <c r="AG50" s="105"/>
      <c r="AH50" s="106"/>
      <c r="AJ50" s="65">
        <f t="shared" ref="AJ50:AJ74" si="80">C51-AG51</f>
        <v>0</v>
      </c>
      <c r="AK50" s="66">
        <f t="shared" ref="AK50:AK74" si="81">1-(AG51/C51)</f>
        <v>0</v>
      </c>
      <c r="AN50" s="66">
        <f>G51/C51</f>
        <v>0.25</v>
      </c>
      <c r="AP50" s="66">
        <f>I51/C51</f>
        <v>0.25</v>
      </c>
    </row>
    <row r="51" spans="1:42" s="7" customFormat="1" ht="16.5" thickBot="1" x14ac:dyDescent="0.3">
      <c r="A51" s="200" t="s">
        <v>53</v>
      </c>
      <c r="B51" s="201"/>
      <c r="C51" s="239">
        <v>695</v>
      </c>
      <c r="D51" s="180">
        <f t="shared" si="14"/>
        <v>417</v>
      </c>
      <c r="E51" s="202">
        <f t="shared" si="8"/>
        <v>417</v>
      </c>
      <c r="F51" s="203">
        <f t="shared" si="9"/>
        <v>250.2</v>
      </c>
      <c r="G51" s="204">
        <f t="shared" si="10"/>
        <v>173.75</v>
      </c>
      <c r="H51" s="218">
        <f t="shared" si="11"/>
        <v>104.25</v>
      </c>
      <c r="I51" s="227">
        <f t="shared" si="51"/>
        <v>173.75</v>
      </c>
      <c r="J51" s="205">
        <f t="shared" si="79"/>
        <v>104.25</v>
      </c>
      <c r="K51" s="45"/>
      <c r="L51" s="117"/>
      <c r="M51" s="118"/>
      <c r="N51" s="48">
        <f t="shared" si="53"/>
        <v>278</v>
      </c>
      <c r="O51" s="49">
        <f t="shared" si="54"/>
        <v>166.8</v>
      </c>
      <c r="P51" s="50">
        <f t="shared" si="55"/>
        <v>521.25</v>
      </c>
      <c r="Q51" s="44">
        <f t="shared" si="56"/>
        <v>312.75</v>
      </c>
      <c r="R51" s="51"/>
      <c r="S51" s="119"/>
      <c r="T51" s="120"/>
      <c r="U51" s="54">
        <f t="shared" si="57"/>
        <v>0.6</v>
      </c>
      <c r="V51" s="55">
        <f t="shared" si="58"/>
        <v>0.6</v>
      </c>
      <c r="W51" s="56">
        <f t="shared" si="59"/>
        <v>0.25</v>
      </c>
      <c r="X51" s="57">
        <f t="shared" si="60"/>
        <v>0.25</v>
      </c>
      <c r="Y51" s="51"/>
      <c r="Z51" s="116">
        <f t="shared" si="61"/>
        <v>278</v>
      </c>
      <c r="AA51" s="101">
        <f t="shared" si="62"/>
        <v>0.4</v>
      </c>
      <c r="AB51" s="121">
        <f t="shared" si="63"/>
        <v>166.8</v>
      </c>
      <c r="AC51" s="103">
        <f t="shared" si="64"/>
        <v>0.4</v>
      </c>
      <c r="AD51" s="122">
        <f t="shared" si="65"/>
        <v>69.5</v>
      </c>
      <c r="AE51" s="104">
        <f t="shared" si="66"/>
        <v>0.4</v>
      </c>
      <c r="AG51" s="107">
        <v>695</v>
      </c>
      <c r="AH51" s="108">
        <v>417</v>
      </c>
      <c r="AJ51" s="65">
        <f t="shared" si="80"/>
        <v>0</v>
      </c>
      <c r="AK51" s="66" t="e">
        <f t="shared" si="81"/>
        <v>#DIV/0!</v>
      </c>
      <c r="AN51" s="66"/>
      <c r="AP51" s="66"/>
    </row>
    <row r="52" spans="1:42" s="315" customFormat="1" x14ac:dyDescent="0.25">
      <c r="A52" s="288" t="s">
        <v>137</v>
      </c>
      <c r="B52" s="279"/>
      <c r="C52" s="280"/>
      <c r="D52" s="180">
        <f t="shared" si="14"/>
        <v>0</v>
      </c>
      <c r="E52" s="281"/>
      <c r="F52" s="282"/>
      <c r="G52" s="283"/>
      <c r="H52" s="284"/>
      <c r="I52" s="285"/>
      <c r="J52" s="286"/>
      <c r="K52" s="45"/>
      <c r="L52" s="110"/>
      <c r="M52" s="111"/>
      <c r="N52" s="48"/>
      <c r="O52" s="287"/>
      <c r="P52" s="50"/>
      <c r="Q52" s="44"/>
      <c r="R52" s="51"/>
      <c r="S52" s="112"/>
      <c r="T52" s="113"/>
      <c r="U52" s="54"/>
      <c r="V52" s="55"/>
      <c r="W52" s="56"/>
      <c r="X52" s="57"/>
      <c r="Y52" s="51"/>
      <c r="Z52" s="109"/>
      <c r="AA52" s="59"/>
      <c r="AB52" s="114"/>
      <c r="AC52" s="61"/>
      <c r="AD52" s="115"/>
      <c r="AE52" s="62"/>
      <c r="AF52" s="7"/>
      <c r="AG52" s="105"/>
      <c r="AH52" s="106"/>
      <c r="AJ52" s="65">
        <f t="shared" si="80"/>
        <v>0</v>
      </c>
      <c r="AK52" s="66">
        <f t="shared" si="81"/>
        <v>0</v>
      </c>
      <c r="AN52" s="66">
        <f t="shared" ref="AN52" si="82">G53/C53</f>
        <v>0.25</v>
      </c>
      <c r="AO52" s="7"/>
      <c r="AP52" s="66">
        <f t="shared" ref="AP52" si="83">I53/C53</f>
        <v>0</v>
      </c>
    </row>
    <row r="53" spans="1:42" s="7" customFormat="1" x14ac:dyDescent="0.25">
      <c r="A53" s="278" t="s">
        <v>138</v>
      </c>
      <c r="B53" s="289"/>
      <c r="C53" s="290">
        <v>225</v>
      </c>
      <c r="D53" s="180">
        <f t="shared" si="14"/>
        <v>135</v>
      </c>
      <c r="E53" s="291">
        <f t="shared" ref="E53" si="84">C53*0.6</f>
        <v>135</v>
      </c>
      <c r="F53" s="291">
        <f t="shared" ref="F53" si="85">E53*0.6</f>
        <v>81</v>
      </c>
      <c r="G53" s="292">
        <f t="shared" ref="G53" si="86">C53*0.25</f>
        <v>56.25</v>
      </c>
      <c r="H53" s="292">
        <f t="shared" ref="H53" si="87">G53*0.6</f>
        <v>33.75</v>
      </c>
      <c r="I53" s="293"/>
      <c r="J53" s="294"/>
      <c r="K53" s="295"/>
      <c r="L53" s="296"/>
      <c r="M53" s="297"/>
      <c r="N53" s="298"/>
      <c r="O53" s="299"/>
      <c r="P53" s="300"/>
      <c r="Q53" s="301"/>
      <c r="R53" s="302"/>
      <c r="S53" s="303"/>
      <c r="T53" s="304"/>
      <c r="U53" s="305"/>
      <c r="V53" s="306"/>
      <c r="W53" s="307"/>
      <c r="X53" s="308"/>
      <c r="Y53" s="302"/>
      <c r="Z53" s="309"/>
      <c r="AA53" s="310"/>
      <c r="AB53" s="311"/>
      <c r="AC53" s="312"/>
      <c r="AD53" s="313"/>
      <c r="AE53" s="314"/>
      <c r="AF53" s="315"/>
      <c r="AG53" s="316">
        <v>225</v>
      </c>
      <c r="AH53" s="317">
        <v>135</v>
      </c>
      <c r="AJ53" s="65">
        <f t="shared" si="80"/>
        <v>0</v>
      </c>
      <c r="AK53" s="66" t="e">
        <f t="shared" si="81"/>
        <v>#DIV/0!</v>
      </c>
      <c r="AN53" s="66"/>
      <c r="AP53" s="66"/>
    </row>
    <row r="54" spans="1:42" s="7" customFormat="1" x14ac:dyDescent="0.25">
      <c r="A54" s="278"/>
      <c r="B54" s="279"/>
      <c r="C54" s="280"/>
      <c r="D54" s="180">
        <f t="shared" si="14"/>
        <v>0</v>
      </c>
      <c r="E54" s="281"/>
      <c r="F54" s="282"/>
      <c r="G54" s="283"/>
      <c r="H54" s="284"/>
      <c r="I54" s="285"/>
      <c r="J54" s="286"/>
      <c r="K54" s="45"/>
      <c r="L54" s="110"/>
      <c r="M54" s="111"/>
      <c r="N54" s="48"/>
      <c r="O54" s="287"/>
      <c r="P54" s="50"/>
      <c r="Q54" s="44"/>
      <c r="R54" s="51"/>
      <c r="S54" s="112"/>
      <c r="T54" s="113"/>
      <c r="U54" s="54"/>
      <c r="V54" s="55"/>
      <c r="W54" s="56"/>
      <c r="X54" s="57"/>
      <c r="Y54" s="51"/>
      <c r="Z54" s="109"/>
      <c r="AA54" s="59"/>
      <c r="AB54" s="114"/>
      <c r="AC54" s="61"/>
      <c r="AD54" s="115"/>
      <c r="AE54" s="62"/>
      <c r="AG54" s="105"/>
      <c r="AH54" s="106"/>
      <c r="AJ54" s="65">
        <f t="shared" si="80"/>
        <v>0</v>
      </c>
      <c r="AK54" s="66" t="e">
        <f t="shared" si="81"/>
        <v>#DIV/0!</v>
      </c>
      <c r="AN54" s="66"/>
      <c r="AP54" s="66"/>
    </row>
    <row r="55" spans="1:42" s="7" customFormat="1" ht="16.5" thickBot="1" x14ac:dyDescent="0.3">
      <c r="A55" s="278"/>
      <c r="B55" s="279"/>
      <c r="C55" s="280"/>
      <c r="D55" s="180">
        <f t="shared" si="14"/>
        <v>0</v>
      </c>
      <c r="E55" s="281"/>
      <c r="F55" s="282"/>
      <c r="G55" s="283"/>
      <c r="H55" s="284"/>
      <c r="I55" s="285"/>
      <c r="J55" s="286"/>
      <c r="K55" s="45"/>
      <c r="L55" s="110"/>
      <c r="M55" s="111"/>
      <c r="N55" s="48"/>
      <c r="O55" s="287"/>
      <c r="P55" s="50"/>
      <c r="Q55" s="44"/>
      <c r="R55" s="51"/>
      <c r="S55" s="112"/>
      <c r="T55" s="113"/>
      <c r="U55" s="54"/>
      <c r="V55" s="55"/>
      <c r="W55" s="56"/>
      <c r="X55" s="57"/>
      <c r="Y55" s="51"/>
      <c r="Z55" s="109"/>
      <c r="AA55" s="59"/>
      <c r="AB55" s="114"/>
      <c r="AC55" s="61"/>
      <c r="AD55" s="115"/>
      <c r="AE55" s="62"/>
      <c r="AG55" s="105"/>
      <c r="AH55" s="106"/>
      <c r="AJ55" s="65">
        <f t="shared" si="80"/>
        <v>0</v>
      </c>
      <c r="AK55" s="66" t="e">
        <f t="shared" si="81"/>
        <v>#DIV/0!</v>
      </c>
      <c r="AN55" s="66" t="e">
        <f t="shared" ref="AN55:AN75" si="88">G56/C56</f>
        <v>#DIV/0!</v>
      </c>
      <c r="AP55" s="66" t="e">
        <f t="shared" ref="AP55:AP75" si="89">I56/C56</f>
        <v>#DIV/0!</v>
      </c>
    </row>
    <row r="56" spans="1:42" s="7" customFormat="1" x14ac:dyDescent="0.25">
      <c r="A56" s="172" t="s">
        <v>54</v>
      </c>
      <c r="B56" s="173"/>
      <c r="C56" s="240"/>
      <c r="D56" s="180">
        <f t="shared" si="14"/>
        <v>0</v>
      </c>
      <c r="E56" s="206"/>
      <c r="F56" s="207"/>
      <c r="G56" s="208"/>
      <c r="H56" s="219"/>
      <c r="I56" s="228"/>
      <c r="J56" s="209"/>
      <c r="K56" s="45"/>
      <c r="L56" s="127"/>
      <c r="M56" s="128"/>
      <c r="N56" s="129"/>
      <c r="O56" s="124"/>
      <c r="P56" s="125"/>
      <c r="Q56" s="126"/>
      <c r="R56" s="51"/>
      <c r="S56" s="130"/>
      <c r="T56" s="131"/>
      <c r="U56" s="132"/>
      <c r="V56" s="133"/>
      <c r="W56" s="134"/>
      <c r="X56" s="135"/>
      <c r="Y56" s="51"/>
      <c r="Z56" s="123"/>
      <c r="AA56" s="85"/>
      <c r="AB56" s="136"/>
      <c r="AC56" s="87"/>
      <c r="AD56" s="137"/>
      <c r="AE56" s="88"/>
      <c r="AG56" s="27"/>
      <c r="AH56" s="28"/>
      <c r="AJ56" s="65">
        <f t="shared" si="80"/>
        <v>0</v>
      </c>
      <c r="AK56" s="66">
        <f t="shared" si="81"/>
        <v>0</v>
      </c>
      <c r="AN56" s="66">
        <f t="shared" si="88"/>
        <v>0.25</v>
      </c>
      <c r="AP56" s="66">
        <f t="shared" si="89"/>
        <v>0.25</v>
      </c>
    </row>
    <row r="57" spans="1:42" s="7" customFormat="1" x14ac:dyDescent="0.25">
      <c r="A57" s="276" t="s">
        <v>128</v>
      </c>
      <c r="B57" s="275">
        <v>15</v>
      </c>
      <c r="C57" s="268">
        <v>150</v>
      </c>
      <c r="D57" s="180">
        <f t="shared" si="14"/>
        <v>90</v>
      </c>
      <c r="E57" s="269">
        <f t="shared" ref="E57" si="90">C57*0.6</f>
        <v>90</v>
      </c>
      <c r="F57" s="270">
        <f t="shared" ref="F57" si="91">E57*0.6</f>
        <v>54</v>
      </c>
      <c r="G57" s="271">
        <f t="shared" ref="G57" si="92">C57*0.25</f>
        <v>37.5</v>
      </c>
      <c r="H57" s="272">
        <f t="shared" ref="H57" si="93">G57*0.6</f>
        <v>22.5</v>
      </c>
      <c r="I57" s="273">
        <f t="shared" ref="I57" si="94">C57*0.25</f>
        <v>37.5</v>
      </c>
      <c r="J57" s="274">
        <f t="shared" ref="J57" si="95">I57*0.6</f>
        <v>22.5</v>
      </c>
      <c r="K57" s="45"/>
      <c r="L57" s="110"/>
      <c r="M57" s="111"/>
      <c r="N57" s="143"/>
      <c r="O57" s="253"/>
      <c r="P57" s="254"/>
      <c r="Q57" s="255"/>
      <c r="R57" s="51"/>
      <c r="S57" s="112"/>
      <c r="T57" s="113"/>
      <c r="U57" s="256"/>
      <c r="V57" s="257"/>
      <c r="W57" s="258"/>
      <c r="X57" s="259"/>
      <c r="Y57" s="51"/>
      <c r="Z57" s="109"/>
      <c r="AA57" s="59"/>
      <c r="AB57" s="114"/>
      <c r="AC57" s="61"/>
      <c r="AD57" s="115"/>
      <c r="AE57" s="62"/>
      <c r="AG57" s="67">
        <v>150</v>
      </c>
      <c r="AH57" s="260">
        <v>90</v>
      </c>
      <c r="AJ57" s="65">
        <f t="shared" si="80"/>
        <v>0</v>
      </c>
      <c r="AK57" s="66">
        <f t="shared" si="81"/>
        <v>0</v>
      </c>
      <c r="AN57" s="66">
        <f t="shared" si="88"/>
        <v>0.25</v>
      </c>
      <c r="AP57" s="66">
        <f t="shared" si="89"/>
        <v>0.25</v>
      </c>
    </row>
    <row r="58" spans="1:42" s="7" customFormat="1" x14ac:dyDescent="0.25">
      <c r="A58" s="195" t="s">
        <v>55</v>
      </c>
      <c r="B58" s="196">
        <v>90</v>
      </c>
      <c r="C58" s="238">
        <v>330</v>
      </c>
      <c r="D58" s="180">
        <f t="shared" si="14"/>
        <v>198</v>
      </c>
      <c r="E58" s="194">
        <f t="shared" ref="E58:E59" si="96">C58*0.6</f>
        <v>198</v>
      </c>
      <c r="F58" s="197">
        <f t="shared" si="9"/>
        <v>118.8</v>
      </c>
      <c r="G58" s="182">
        <f t="shared" ref="G58:G59" si="97">C58*0.25</f>
        <v>82.5</v>
      </c>
      <c r="H58" s="217">
        <f t="shared" si="11"/>
        <v>49.5</v>
      </c>
      <c r="I58" s="223">
        <f t="shared" ref="I58:I59" si="98">C58*0.25</f>
        <v>82.5</v>
      </c>
      <c r="J58" s="199">
        <f t="shared" ref="J58:J59" si="99">I58*0.6</f>
        <v>49.5</v>
      </c>
      <c r="K58" s="45"/>
      <c r="L58" s="110"/>
      <c r="M58" s="111"/>
      <c r="N58" s="48">
        <f>C58-E58</f>
        <v>132</v>
      </c>
      <c r="O58" s="138">
        <f>D58-F58</f>
        <v>79.2</v>
      </c>
      <c r="P58" s="50">
        <f>C58-G58</f>
        <v>247.5</v>
      </c>
      <c r="Q58" s="44">
        <f>D58-H58</f>
        <v>148.5</v>
      </c>
      <c r="R58" s="51"/>
      <c r="S58" s="112"/>
      <c r="T58" s="113"/>
      <c r="U58" s="54">
        <f>E58/C58</f>
        <v>0.6</v>
      </c>
      <c r="V58" s="61">
        <f>F58/D58</f>
        <v>0.6</v>
      </c>
      <c r="W58" s="139">
        <f>G58/C58</f>
        <v>0.25</v>
      </c>
      <c r="X58" s="57">
        <f>H58/D58</f>
        <v>0.25</v>
      </c>
      <c r="Y58" s="51"/>
      <c r="Z58" s="109">
        <f>C58-D58</f>
        <v>132</v>
      </c>
      <c r="AA58" s="59">
        <f>Z58/C58</f>
        <v>0.4</v>
      </c>
      <c r="AB58" s="114">
        <f>E58-F58</f>
        <v>79.2</v>
      </c>
      <c r="AC58" s="61">
        <f>AB58/E58</f>
        <v>0.4</v>
      </c>
      <c r="AD58" s="115">
        <f>G58-H58</f>
        <v>33</v>
      </c>
      <c r="AE58" s="62">
        <f>AD58/G58</f>
        <v>0.4</v>
      </c>
      <c r="AG58" s="105">
        <v>330</v>
      </c>
      <c r="AH58" s="106">
        <v>198</v>
      </c>
      <c r="AJ58" s="65">
        <f t="shared" si="80"/>
        <v>0</v>
      </c>
      <c r="AK58" s="66">
        <f t="shared" si="81"/>
        <v>0</v>
      </c>
      <c r="AN58" s="66">
        <f t="shared" si="88"/>
        <v>0.25</v>
      </c>
      <c r="AP58" s="66">
        <f t="shared" si="89"/>
        <v>0.25</v>
      </c>
    </row>
    <row r="59" spans="1:42" s="7" customFormat="1" ht="16.5" thickBot="1" x14ac:dyDescent="0.3">
      <c r="A59" s="200" t="s">
        <v>56</v>
      </c>
      <c r="B59" s="201">
        <v>18</v>
      </c>
      <c r="C59" s="239">
        <v>150</v>
      </c>
      <c r="D59" s="180">
        <f t="shared" si="14"/>
        <v>90</v>
      </c>
      <c r="E59" s="202">
        <f t="shared" si="96"/>
        <v>90</v>
      </c>
      <c r="F59" s="203">
        <f t="shared" si="9"/>
        <v>54</v>
      </c>
      <c r="G59" s="204">
        <f t="shared" si="97"/>
        <v>37.5</v>
      </c>
      <c r="H59" s="218">
        <f t="shared" si="11"/>
        <v>22.5</v>
      </c>
      <c r="I59" s="227">
        <f t="shared" si="98"/>
        <v>37.5</v>
      </c>
      <c r="J59" s="205">
        <f t="shared" si="99"/>
        <v>22.5</v>
      </c>
      <c r="K59" s="45"/>
      <c r="L59" s="117"/>
      <c r="M59" s="118"/>
      <c r="N59" s="48">
        <f>C59-E59</f>
        <v>60</v>
      </c>
      <c r="O59" s="140">
        <f>D59-F59</f>
        <v>36</v>
      </c>
      <c r="P59" s="50">
        <f>C59-G59</f>
        <v>112.5</v>
      </c>
      <c r="Q59" s="44">
        <f>D59-H59</f>
        <v>67.5</v>
      </c>
      <c r="R59" s="51"/>
      <c r="S59" s="119"/>
      <c r="T59" s="120"/>
      <c r="U59" s="141">
        <f>E59/C59</f>
        <v>0.6</v>
      </c>
      <c r="V59" s="103">
        <f>F59/D59</f>
        <v>0.6</v>
      </c>
      <c r="W59" s="56">
        <f>G59/C59</f>
        <v>0.25</v>
      </c>
      <c r="X59" s="57">
        <f>H59/D59</f>
        <v>0.25</v>
      </c>
      <c r="Y59" s="51"/>
      <c r="Z59" s="116">
        <f>C59-D59</f>
        <v>60</v>
      </c>
      <c r="AA59" s="101">
        <f>Z59/C59</f>
        <v>0.4</v>
      </c>
      <c r="AB59" s="121">
        <f>E59-F59</f>
        <v>36</v>
      </c>
      <c r="AC59" s="103">
        <f>AB59/E59</f>
        <v>0.4</v>
      </c>
      <c r="AD59" s="122">
        <f>G59-H59</f>
        <v>15</v>
      </c>
      <c r="AE59" s="104">
        <f>AD59/G59</f>
        <v>0.4</v>
      </c>
      <c r="AG59" s="107">
        <v>150</v>
      </c>
      <c r="AH59" s="108">
        <v>90</v>
      </c>
      <c r="AJ59" s="65">
        <f t="shared" si="80"/>
        <v>0</v>
      </c>
      <c r="AK59" s="66" t="e">
        <f t="shared" si="81"/>
        <v>#DIV/0!</v>
      </c>
      <c r="AN59" s="66" t="e">
        <f t="shared" si="88"/>
        <v>#DIV/0!</v>
      </c>
      <c r="AP59" s="66" t="e">
        <f t="shared" si="89"/>
        <v>#DIV/0!</v>
      </c>
    </row>
    <row r="60" spans="1:42" s="7" customFormat="1" x14ac:dyDescent="0.25">
      <c r="A60" s="172" t="s">
        <v>57</v>
      </c>
      <c r="B60" s="173"/>
      <c r="C60" s="240"/>
      <c r="D60" s="180">
        <f t="shared" si="14"/>
        <v>0</v>
      </c>
      <c r="E60" s="206"/>
      <c r="F60" s="207"/>
      <c r="G60" s="208"/>
      <c r="H60" s="219"/>
      <c r="I60" s="228"/>
      <c r="J60" s="209"/>
      <c r="K60" s="45"/>
      <c r="L60" s="127"/>
      <c r="M60" s="128"/>
      <c r="N60" s="129"/>
      <c r="O60" s="124"/>
      <c r="P60" s="125"/>
      <c r="Q60" s="126"/>
      <c r="R60" s="51"/>
      <c r="S60" s="130"/>
      <c r="T60" s="131"/>
      <c r="U60" s="132"/>
      <c r="V60" s="133"/>
      <c r="W60" s="134"/>
      <c r="X60" s="135"/>
      <c r="Y60" s="51"/>
      <c r="Z60" s="123"/>
      <c r="AA60" s="85"/>
      <c r="AB60" s="136"/>
      <c r="AC60" s="87"/>
      <c r="AD60" s="137"/>
      <c r="AE60" s="88"/>
      <c r="AG60" s="27"/>
      <c r="AH60" s="28"/>
      <c r="AJ60" s="65">
        <f t="shared" si="80"/>
        <v>0</v>
      </c>
      <c r="AK60" s="66">
        <f t="shared" si="81"/>
        <v>0</v>
      </c>
      <c r="AN60" s="66">
        <f t="shared" si="88"/>
        <v>0.25</v>
      </c>
      <c r="AP60" s="66">
        <f t="shared" si="89"/>
        <v>0.25</v>
      </c>
    </row>
    <row r="61" spans="1:42" s="7" customFormat="1" x14ac:dyDescent="0.25">
      <c r="A61" s="195" t="s">
        <v>58</v>
      </c>
      <c r="B61" s="196">
        <v>85</v>
      </c>
      <c r="C61" s="238">
        <v>200</v>
      </c>
      <c r="D61" s="180">
        <f t="shared" si="14"/>
        <v>120</v>
      </c>
      <c r="E61" s="194">
        <f t="shared" si="8"/>
        <v>120</v>
      </c>
      <c r="F61" s="197">
        <f t="shared" si="9"/>
        <v>72</v>
      </c>
      <c r="G61" s="182">
        <f t="shared" si="10"/>
        <v>50</v>
      </c>
      <c r="H61" s="217">
        <f t="shared" si="11"/>
        <v>30</v>
      </c>
      <c r="I61" s="223">
        <f t="shared" ref="I61" si="100">C61*0.25</f>
        <v>50</v>
      </c>
      <c r="J61" s="199">
        <f t="shared" ref="J61" si="101">I61*0.6</f>
        <v>30</v>
      </c>
      <c r="K61" s="45"/>
      <c r="L61" s="110"/>
      <c r="M61" s="111"/>
      <c r="N61" s="48">
        <f>C61-E61</f>
        <v>80</v>
      </c>
      <c r="O61" s="138">
        <f>D61-F61</f>
        <v>48</v>
      </c>
      <c r="P61" s="50">
        <f>C61-G61</f>
        <v>150</v>
      </c>
      <c r="Q61" s="44">
        <f>D61-H61</f>
        <v>90</v>
      </c>
      <c r="R61" s="51"/>
      <c r="S61" s="112"/>
      <c r="T61" s="113"/>
      <c r="U61" s="54">
        <f>E61/C61</f>
        <v>0.6</v>
      </c>
      <c r="V61" s="61">
        <f>F61/D61</f>
        <v>0.6</v>
      </c>
      <c r="W61" s="139">
        <f>G61/C61</f>
        <v>0.25</v>
      </c>
      <c r="X61" s="57">
        <f>H61/D61</f>
        <v>0.25</v>
      </c>
      <c r="Y61" s="51"/>
      <c r="Z61" s="109">
        <f>C61-D61</f>
        <v>80</v>
      </c>
      <c r="AA61" s="59">
        <f>Z61/C61</f>
        <v>0.4</v>
      </c>
      <c r="AB61" s="114">
        <f>E61-F61</f>
        <v>48</v>
      </c>
      <c r="AC61" s="61">
        <f>AB61/E61</f>
        <v>0.4</v>
      </c>
      <c r="AD61" s="115">
        <f>G61-H61</f>
        <v>20</v>
      </c>
      <c r="AE61" s="62">
        <f>AD61/G61</f>
        <v>0.4</v>
      </c>
      <c r="AG61" s="105">
        <v>200</v>
      </c>
      <c r="AH61" s="106">
        <v>120</v>
      </c>
      <c r="AJ61" s="65">
        <f t="shared" si="80"/>
        <v>0</v>
      </c>
      <c r="AK61" s="66">
        <f t="shared" si="81"/>
        <v>0</v>
      </c>
      <c r="AN61" s="66">
        <f t="shared" si="88"/>
        <v>0.25</v>
      </c>
      <c r="AP61" s="66">
        <f t="shared" si="89"/>
        <v>0.25</v>
      </c>
    </row>
    <row r="62" spans="1:42" s="7" customFormat="1" x14ac:dyDescent="0.25">
      <c r="A62" s="195" t="s">
        <v>59</v>
      </c>
      <c r="B62" s="196">
        <v>210</v>
      </c>
      <c r="C62" s="238">
        <v>330</v>
      </c>
      <c r="D62" s="180">
        <f t="shared" si="14"/>
        <v>198</v>
      </c>
      <c r="E62" s="194">
        <f t="shared" ref="E62" si="102">C62*0.6</f>
        <v>198</v>
      </c>
      <c r="F62" s="197">
        <f t="shared" ref="F62" si="103">E62*0.6</f>
        <v>118.8</v>
      </c>
      <c r="G62" s="182">
        <f t="shared" ref="G62" si="104">C62*0.25</f>
        <v>82.5</v>
      </c>
      <c r="H62" s="217">
        <f t="shared" ref="H62" si="105">G62*0.6</f>
        <v>49.5</v>
      </c>
      <c r="I62" s="223">
        <f t="shared" ref="I62" si="106">C62*0.25</f>
        <v>82.5</v>
      </c>
      <c r="J62" s="199">
        <f t="shared" ref="J62" si="107">I62*0.6</f>
        <v>49.5</v>
      </c>
      <c r="K62" s="45"/>
      <c r="L62" s="110"/>
      <c r="M62" s="111"/>
      <c r="N62" s="48"/>
      <c r="O62" s="138"/>
      <c r="P62" s="50"/>
      <c r="Q62" s="44"/>
      <c r="R62" s="51"/>
      <c r="S62" s="112"/>
      <c r="T62" s="113"/>
      <c r="U62" s="54"/>
      <c r="V62" s="61"/>
      <c r="W62" s="139"/>
      <c r="X62" s="57"/>
      <c r="Y62" s="51"/>
      <c r="Z62" s="109"/>
      <c r="AA62" s="59"/>
      <c r="AB62" s="114"/>
      <c r="AC62" s="61"/>
      <c r="AD62" s="115"/>
      <c r="AE62" s="62"/>
      <c r="AG62" s="105">
        <v>330</v>
      </c>
      <c r="AH62" s="106">
        <v>198</v>
      </c>
      <c r="AJ62" s="65">
        <f t="shared" si="80"/>
        <v>0</v>
      </c>
      <c r="AK62" s="66">
        <f t="shared" si="81"/>
        <v>0</v>
      </c>
      <c r="AN62" s="66">
        <f t="shared" si="88"/>
        <v>0.25</v>
      </c>
      <c r="AP62" s="66">
        <f t="shared" si="89"/>
        <v>0.25</v>
      </c>
    </row>
    <row r="63" spans="1:42" s="7" customFormat="1" ht="16.5" thickBot="1" x14ac:dyDescent="0.3">
      <c r="A63" s="200" t="s">
        <v>124</v>
      </c>
      <c r="B63" s="201">
        <v>320</v>
      </c>
      <c r="C63" s="239">
        <v>300</v>
      </c>
      <c r="D63" s="180">
        <f t="shared" si="14"/>
        <v>180</v>
      </c>
      <c r="E63" s="194">
        <f t="shared" ref="E63" si="108">C63*0.6</f>
        <v>180</v>
      </c>
      <c r="F63" s="197">
        <f t="shared" ref="F63" si="109">E63*0.6</f>
        <v>108</v>
      </c>
      <c r="G63" s="182">
        <f t="shared" ref="G63" si="110">C63*0.25</f>
        <v>75</v>
      </c>
      <c r="H63" s="217">
        <f t="shared" ref="H63" si="111">G63*0.6</f>
        <v>45</v>
      </c>
      <c r="I63" s="223">
        <f t="shared" ref="I63" si="112">C63*0.25</f>
        <v>75</v>
      </c>
      <c r="J63" s="199">
        <f t="shared" ref="J63" si="113">I63*0.6</f>
        <v>45</v>
      </c>
      <c r="K63" s="45"/>
      <c r="L63" s="110"/>
      <c r="M63" s="111"/>
      <c r="N63" s="48"/>
      <c r="O63" s="138"/>
      <c r="P63" s="50"/>
      <c r="Q63" s="44"/>
      <c r="R63" s="51"/>
      <c r="S63" s="112"/>
      <c r="T63" s="113"/>
      <c r="U63" s="54"/>
      <c r="V63" s="61"/>
      <c r="W63" s="139"/>
      <c r="X63" s="57"/>
      <c r="Y63" s="51"/>
      <c r="Z63" s="109"/>
      <c r="AA63" s="59"/>
      <c r="AB63" s="114"/>
      <c r="AC63" s="61"/>
      <c r="AD63" s="115"/>
      <c r="AE63" s="62"/>
      <c r="AG63" s="105">
        <v>300</v>
      </c>
      <c r="AH63" s="106">
        <v>180</v>
      </c>
      <c r="AJ63" s="65">
        <f t="shared" si="80"/>
        <v>0</v>
      </c>
      <c r="AK63" s="66" t="e">
        <f t="shared" si="81"/>
        <v>#DIV/0!</v>
      </c>
      <c r="AN63" s="66" t="e">
        <f t="shared" si="88"/>
        <v>#DIV/0!</v>
      </c>
      <c r="AP63" s="66" t="e">
        <f t="shared" si="89"/>
        <v>#DIV/0!</v>
      </c>
    </row>
    <row r="64" spans="1:42" s="7" customFormat="1" x14ac:dyDescent="0.25">
      <c r="A64" s="172" t="s">
        <v>60</v>
      </c>
      <c r="B64" s="173"/>
      <c r="C64" s="240"/>
      <c r="D64" s="180">
        <f t="shared" si="14"/>
        <v>0</v>
      </c>
      <c r="E64" s="206"/>
      <c r="F64" s="207"/>
      <c r="G64" s="208"/>
      <c r="H64" s="219"/>
      <c r="I64" s="228"/>
      <c r="J64" s="209"/>
      <c r="K64" s="45"/>
      <c r="L64" s="127"/>
      <c r="M64" s="128"/>
      <c r="N64" s="129"/>
      <c r="O64" s="124"/>
      <c r="P64" s="125"/>
      <c r="Q64" s="126"/>
      <c r="R64" s="51"/>
      <c r="S64" s="130"/>
      <c r="T64" s="131"/>
      <c r="U64" s="132"/>
      <c r="V64" s="133"/>
      <c r="W64" s="134"/>
      <c r="X64" s="135"/>
      <c r="Y64" s="51"/>
      <c r="Z64" s="123"/>
      <c r="AA64" s="85"/>
      <c r="AB64" s="136"/>
      <c r="AC64" s="87"/>
      <c r="AD64" s="137"/>
      <c r="AE64" s="88"/>
      <c r="AG64" s="27"/>
      <c r="AH64" s="28"/>
      <c r="AJ64" s="65">
        <f t="shared" si="80"/>
        <v>0</v>
      </c>
      <c r="AK64" s="66">
        <f t="shared" si="81"/>
        <v>0</v>
      </c>
      <c r="AN64" s="66">
        <f t="shared" si="88"/>
        <v>0.25</v>
      </c>
      <c r="AP64" s="66">
        <f t="shared" si="89"/>
        <v>0.25</v>
      </c>
    </row>
    <row r="65" spans="1:42" s="7" customFormat="1" ht="16.5" thickBot="1" x14ac:dyDescent="0.3">
      <c r="A65" s="246" t="s">
        <v>61</v>
      </c>
      <c r="B65" s="196"/>
      <c r="C65" s="238">
        <v>300</v>
      </c>
      <c r="D65" s="180">
        <f t="shared" si="14"/>
        <v>180</v>
      </c>
      <c r="E65" s="194">
        <f t="shared" ref="E65" si="114">C65*0.6</f>
        <v>180</v>
      </c>
      <c r="F65" s="197">
        <f t="shared" ref="F65" si="115">E65*0.6</f>
        <v>108</v>
      </c>
      <c r="G65" s="182">
        <f t="shared" ref="G65" si="116">C65*0.25</f>
        <v>75</v>
      </c>
      <c r="H65" s="217">
        <f t="shared" ref="H65" si="117">G65*0.6</f>
        <v>45</v>
      </c>
      <c r="I65" s="223">
        <f>C65*0.25</f>
        <v>75</v>
      </c>
      <c r="J65" s="199">
        <f t="shared" ref="J65" si="118">I65*0.6</f>
        <v>45</v>
      </c>
      <c r="K65" s="45"/>
      <c r="L65" s="110"/>
      <c r="M65" s="111"/>
      <c r="N65" s="48">
        <f>C65-E65</f>
        <v>120</v>
      </c>
      <c r="O65" s="138">
        <f>D65-F65</f>
        <v>72</v>
      </c>
      <c r="P65" s="50">
        <f>C65-G65</f>
        <v>225</v>
      </c>
      <c r="Q65" s="44">
        <f>D65-H65</f>
        <v>135</v>
      </c>
      <c r="R65" s="51"/>
      <c r="S65" s="112"/>
      <c r="T65" s="113"/>
      <c r="U65" s="97">
        <f>E65/C65</f>
        <v>0.6</v>
      </c>
      <c r="V65" s="103">
        <f>F65/D65</f>
        <v>0.6</v>
      </c>
      <c r="W65" s="139">
        <f>G65/C65</f>
        <v>0.25</v>
      </c>
      <c r="X65" s="57">
        <f>H65/D65</f>
        <v>0.25</v>
      </c>
      <c r="Y65" s="51"/>
      <c r="Z65" s="109">
        <f>C65-D65</f>
        <v>120</v>
      </c>
      <c r="AA65" s="59">
        <f>Z65/C65</f>
        <v>0.4</v>
      </c>
      <c r="AB65" s="114">
        <f>E65-F65</f>
        <v>72</v>
      </c>
      <c r="AC65" s="61">
        <f>AB65/E65</f>
        <v>0.4</v>
      </c>
      <c r="AD65" s="115">
        <f>G65-H65</f>
        <v>30</v>
      </c>
      <c r="AE65" s="62">
        <f>AD65/G65</f>
        <v>0.4</v>
      </c>
      <c r="AG65" s="142">
        <v>300</v>
      </c>
      <c r="AH65" s="71">
        <v>180</v>
      </c>
      <c r="AJ65" s="65">
        <f t="shared" si="80"/>
        <v>0</v>
      </c>
      <c r="AK65" s="66">
        <f t="shared" si="81"/>
        <v>0</v>
      </c>
      <c r="AN65" s="66">
        <f t="shared" si="88"/>
        <v>0.25</v>
      </c>
      <c r="AP65" s="66">
        <f t="shared" si="89"/>
        <v>0.25</v>
      </c>
    </row>
    <row r="66" spans="1:42" s="7" customFormat="1" ht="16.5" thickBot="1" x14ac:dyDescent="0.3">
      <c r="A66" s="277" t="s">
        <v>134</v>
      </c>
      <c r="B66" s="201">
        <v>500</v>
      </c>
      <c r="C66" s="239">
        <v>600</v>
      </c>
      <c r="D66" s="180">
        <f t="shared" si="14"/>
        <v>360</v>
      </c>
      <c r="E66" s="202">
        <f t="shared" ref="E66" si="119">C66*0.6</f>
        <v>360</v>
      </c>
      <c r="F66" s="203">
        <f t="shared" si="9"/>
        <v>216</v>
      </c>
      <c r="G66" s="204">
        <f t="shared" ref="G66" si="120">C66*0.25</f>
        <v>150</v>
      </c>
      <c r="H66" s="218">
        <f t="shared" si="11"/>
        <v>90</v>
      </c>
      <c r="I66" s="227">
        <f>C66*0.25</f>
        <v>150</v>
      </c>
      <c r="J66" s="205">
        <f t="shared" ref="J66" si="121">I66*0.6</f>
        <v>90</v>
      </c>
      <c r="K66" s="45"/>
      <c r="L66" s="110"/>
      <c r="M66" s="111"/>
      <c r="N66" s="48">
        <f>C66-E66</f>
        <v>240</v>
      </c>
      <c r="O66" s="138">
        <f>D66-F66</f>
        <v>144</v>
      </c>
      <c r="P66" s="50">
        <f>C66-G66</f>
        <v>450</v>
      </c>
      <c r="Q66" s="44">
        <f>D66-H66</f>
        <v>270</v>
      </c>
      <c r="R66" s="51"/>
      <c r="S66" s="112"/>
      <c r="T66" s="113"/>
      <c r="U66" s="97">
        <f>E66/C66</f>
        <v>0.6</v>
      </c>
      <c r="V66" s="103">
        <f>F66/D66</f>
        <v>0.6</v>
      </c>
      <c r="W66" s="139">
        <f>G66/C66</f>
        <v>0.25</v>
      </c>
      <c r="X66" s="57">
        <f>H66/D66</f>
        <v>0.25</v>
      </c>
      <c r="Y66" s="51"/>
      <c r="Z66" s="109">
        <f>C66-D66</f>
        <v>240</v>
      </c>
      <c r="AA66" s="59">
        <f>Z66/C66</f>
        <v>0.4</v>
      </c>
      <c r="AB66" s="114">
        <f>E66-F66</f>
        <v>144</v>
      </c>
      <c r="AC66" s="61">
        <f>AB66/E66</f>
        <v>0.4</v>
      </c>
      <c r="AD66" s="115">
        <f>G66-H66</f>
        <v>60</v>
      </c>
      <c r="AE66" s="62">
        <f>AD66/G66</f>
        <v>0.4</v>
      </c>
      <c r="AG66" s="142">
        <v>600</v>
      </c>
      <c r="AH66" s="71">
        <v>360</v>
      </c>
      <c r="AJ66" s="65">
        <f t="shared" si="80"/>
        <v>0</v>
      </c>
      <c r="AK66" s="66" t="e">
        <f t="shared" si="81"/>
        <v>#DIV/0!</v>
      </c>
      <c r="AN66" s="66" t="e">
        <f t="shared" si="88"/>
        <v>#DIV/0!</v>
      </c>
      <c r="AP66" s="66" t="e">
        <f t="shared" si="89"/>
        <v>#DIV/0!</v>
      </c>
    </row>
    <row r="67" spans="1:42" s="7" customFormat="1" x14ac:dyDescent="0.25">
      <c r="A67" s="172" t="s">
        <v>155</v>
      </c>
      <c r="B67" s="173"/>
      <c r="C67" s="237"/>
      <c r="D67" s="180">
        <f t="shared" si="14"/>
        <v>0</v>
      </c>
      <c r="E67" s="191"/>
      <c r="F67" s="191"/>
      <c r="G67" s="192"/>
      <c r="H67" s="192"/>
      <c r="I67" s="225"/>
      <c r="J67" s="193"/>
      <c r="K67" s="45"/>
      <c r="L67" s="76"/>
      <c r="M67" s="77"/>
      <c r="N67" s="78"/>
      <c r="O67" s="73"/>
      <c r="P67" s="74"/>
      <c r="Q67" s="75"/>
      <c r="R67" s="51"/>
      <c r="S67" s="79"/>
      <c r="T67" s="80"/>
      <c r="U67" s="81"/>
      <c r="V67" s="82"/>
      <c r="W67" s="83"/>
      <c r="X67" s="84"/>
      <c r="Y67" s="51"/>
      <c r="Z67" s="72"/>
      <c r="AA67" s="85"/>
      <c r="AB67" s="86"/>
      <c r="AC67" s="87"/>
      <c r="AD67" s="74"/>
      <c r="AE67" s="88"/>
      <c r="AG67" s="27"/>
      <c r="AH67" s="28"/>
      <c r="AJ67" s="65">
        <f t="shared" si="80"/>
        <v>0</v>
      </c>
      <c r="AK67" s="66">
        <f t="shared" si="81"/>
        <v>0</v>
      </c>
      <c r="AN67" s="66">
        <f t="shared" si="88"/>
        <v>1</v>
      </c>
      <c r="AP67" s="66">
        <f t="shared" si="89"/>
        <v>0.25</v>
      </c>
    </row>
    <row r="68" spans="1:42" s="7" customFormat="1" x14ac:dyDescent="0.25">
      <c r="A68" s="178" t="s">
        <v>62</v>
      </c>
      <c r="B68" s="179">
        <v>25</v>
      </c>
      <c r="C68" s="235">
        <v>200</v>
      </c>
      <c r="D68" s="180">
        <f t="shared" si="14"/>
        <v>120</v>
      </c>
      <c r="E68" s="181">
        <f>C68</f>
        <v>200</v>
      </c>
      <c r="F68" s="181">
        <f t="shared" ref="F68:F79" si="122">E68*0.6</f>
        <v>120</v>
      </c>
      <c r="G68" s="182">
        <f>C68</f>
        <v>200</v>
      </c>
      <c r="H68" s="182">
        <f t="shared" ref="H68:H75" si="123">G68*0.6</f>
        <v>120</v>
      </c>
      <c r="I68" s="242">
        <f t="shared" ref="I68:I75" si="124">C68*0.25</f>
        <v>50</v>
      </c>
      <c r="J68" s="243">
        <f t="shared" ref="J68:J75" si="125">I68*0.6</f>
        <v>30</v>
      </c>
      <c r="K68" s="45"/>
      <c r="L68" s="46"/>
      <c r="M68" s="47"/>
      <c r="N68" s="48">
        <f t="shared" ref="N68:O75" si="126">C68-E68</f>
        <v>0</v>
      </c>
      <c r="O68" s="49">
        <f t="shared" si="126"/>
        <v>0</v>
      </c>
      <c r="P68" s="50">
        <f t="shared" ref="P68:Q75" si="127">C68-G68</f>
        <v>0</v>
      </c>
      <c r="Q68" s="44">
        <f t="shared" si="127"/>
        <v>0</v>
      </c>
      <c r="R68" s="51"/>
      <c r="S68" s="52"/>
      <c r="T68" s="53"/>
      <c r="U68" s="54">
        <f t="shared" ref="U68:V75" si="128">E68/C68</f>
        <v>1</v>
      </c>
      <c r="V68" s="55">
        <f t="shared" si="128"/>
        <v>1</v>
      </c>
      <c r="W68" s="56">
        <f t="shared" ref="W68:X75" si="129">G68/C68</f>
        <v>1</v>
      </c>
      <c r="X68" s="57">
        <f t="shared" si="129"/>
        <v>1</v>
      </c>
      <c r="Y68" s="51"/>
      <c r="Z68" s="58">
        <f t="shared" ref="Z68:Z75" si="130">C68-D68</f>
        <v>80</v>
      </c>
      <c r="AA68" s="59">
        <f t="shared" ref="AA68:AA75" si="131">Z68/C68</f>
        <v>0.4</v>
      </c>
      <c r="AB68" s="60">
        <f t="shared" ref="AB68:AB75" si="132">E68-F68</f>
        <v>80</v>
      </c>
      <c r="AC68" s="61">
        <f t="shared" ref="AC68:AC75" si="133">AB68/E68</f>
        <v>0.4</v>
      </c>
      <c r="AD68" s="43">
        <f t="shared" ref="AD68:AD75" si="134">G68-H68</f>
        <v>80</v>
      </c>
      <c r="AE68" s="62">
        <f t="shared" ref="AE68:AE75" si="135">AD68/G68</f>
        <v>0.4</v>
      </c>
      <c r="AG68" s="105">
        <v>200</v>
      </c>
      <c r="AH68" s="106">
        <v>120</v>
      </c>
      <c r="AJ68" s="65">
        <f t="shared" si="80"/>
        <v>0</v>
      </c>
      <c r="AK68" s="66">
        <f t="shared" si="81"/>
        <v>0</v>
      </c>
      <c r="AN68" s="66">
        <f t="shared" si="88"/>
        <v>1</v>
      </c>
      <c r="AP68" s="66">
        <f t="shared" si="89"/>
        <v>0.25</v>
      </c>
    </row>
    <row r="69" spans="1:42" s="7" customFormat="1" x14ac:dyDescent="0.25">
      <c r="A69" s="178" t="s">
        <v>63</v>
      </c>
      <c r="B69" s="179">
        <v>30</v>
      </c>
      <c r="C69" s="235">
        <v>200</v>
      </c>
      <c r="D69" s="180">
        <f t="shared" si="14"/>
        <v>120</v>
      </c>
      <c r="E69" s="181">
        <f t="shared" ref="E69:E75" si="136">C69</f>
        <v>200</v>
      </c>
      <c r="F69" s="181">
        <f t="shared" si="122"/>
        <v>120</v>
      </c>
      <c r="G69" s="182">
        <f t="shared" ref="G69:G75" si="137">C69</f>
        <v>200</v>
      </c>
      <c r="H69" s="182">
        <f t="shared" si="123"/>
        <v>120</v>
      </c>
      <c r="I69" s="242">
        <f t="shared" si="124"/>
        <v>50</v>
      </c>
      <c r="J69" s="243">
        <f t="shared" si="125"/>
        <v>30</v>
      </c>
      <c r="K69" s="45"/>
      <c r="L69" s="46"/>
      <c r="M69" s="47"/>
      <c r="N69" s="48">
        <f t="shared" si="126"/>
        <v>0</v>
      </c>
      <c r="O69" s="49">
        <f t="shared" si="126"/>
        <v>0</v>
      </c>
      <c r="P69" s="50">
        <f t="shared" si="127"/>
        <v>0</v>
      </c>
      <c r="Q69" s="44">
        <f t="shared" si="127"/>
        <v>0</v>
      </c>
      <c r="R69" s="51"/>
      <c r="S69" s="52"/>
      <c r="T69" s="53"/>
      <c r="U69" s="54">
        <f t="shared" si="128"/>
        <v>1</v>
      </c>
      <c r="V69" s="55">
        <f t="shared" si="128"/>
        <v>1</v>
      </c>
      <c r="W69" s="56">
        <f t="shared" si="129"/>
        <v>1</v>
      </c>
      <c r="X69" s="57">
        <f t="shared" si="129"/>
        <v>1</v>
      </c>
      <c r="Y69" s="51"/>
      <c r="Z69" s="58">
        <f t="shared" si="130"/>
        <v>80</v>
      </c>
      <c r="AA69" s="59">
        <f t="shared" si="131"/>
        <v>0.4</v>
      </c>
      <c r="AB69" s="60">
        <f t="shared" si="132"/>
        <v>80</v>
      </c>
      <c r="AC69" s="61">
        <f t="shared" si="133"/>
        <v>0.4</v>
      </c>
      <c r="AD69" s="43">
        <f t="shared" si="134"/>
        <v>80</v>
      </c>
      <c r="AE69" s="62">
        <f t="shared" si="135"/>
        <v>0.4</v>
      </c>
      <c r="AG69" s="105">
        <v>200</v>
      </c>
      <c r="AH69" s="106">
        <v>120</v>
      </c>
      <c r="AJ69" s="65">
        <f t="shared" si="80"/>
        <v>0</v>
      </c>
      <c r="AK69" s="66">
        <f t="shared" si="81"/>
        <v>0</v>
      </c>
      <c r="AN69" s="66">
        <f t="shared" si="88"/>
        <v>1</v>
      </c>
      <c r="AP69" s="66">
        <f t="shared" si="89"/>
        <v>0.25</v>
      </c>
    </row>
    <row r="70" spans="1:42" s="7" customFormat="1" x14ac:dyDescent="0.25">
      <c r="A70" s="178" t="s">
        <v>64</v>
      </c>
      <c r="B70" s="179">
        <v>40</v>
      </c>
      <c r="C70" s="235">
        <v>200</v>
      </c>
      <c r="D70" s="180">
        <f t="shared" si="14"/>
        <v>120</v>
      </c>
      <c r="E70" s="181">
        <f t="shared" si="136"/>
        <v>200</v>
      </c>
      <c r="F70" s="181">
        <f t="shared" si="122"/>
        <v>120</v>
      </c>
      <c r="G70" s="182">
        <f t="shared" si="137"/>
        <v>200</v>
      </c>
      <c r="H70" s="182">
        <f t="shared" si="123"/>
        <v>120</v>
      </c>
      <c r="I70" s="242">
        <f t="shared" si="124"/>
        <v>50</v>
      </c>
      <c r="J70" s="243">
        <f t="shared" si="125"/>
        <v>30</v>
      </c>
      <c r="K70" s="45"/>
      <c r="L70" s="46"/>
      <c r="M70" s="47"/>
      <c r="N70" s="48">
        <f t="shared" si="126"/>
        <v>0</v>
      </c>
      <c r="O70" s="49">
        <f t="shared" si="126"/>
        <v>0</v>
      </c>
      <c r="P70" s="50">
        <f t="shared" si="127"/>
        <v>0</v>
      </c>
      <c r="Q70" s="44">
        <f t="shared" si="127"/>
        <v>0</v>
      </c>
      <c r="R70" s="51"/>
      <c r="S70" s="52"/>
      <c r="T70" s="53"/>
      <c r="U70" s="54">
        <f t="shared" si="128"/>
        <v>1</v>
      </c>
      <c r="V70" s="55">
        <f t="shared" si="128"/>
        <v>1</v>
      </c>
      <c r="W70" s="56">
        <f t="shared" si="129"/>
        <v>1</v>
      </c>
      <c r="X70" s="57">
        <f t="shared" si="129"/>
        <v>1</v>
      </c>
      <c r="Y70" s="51"/>
      <c r="Z70" s="58">
        <f t="shared" si="130"/>
        <v>80</v>
      </c>
      <c r="AA70" s="59">
        <f t="shared" si="131"/>
        <v>0.4</v>
      </c>
      <c r="AB70" s="60">
        <f t="shared" si="132"/>
        <v>80</v>
      </c>
      <c r="AC70" s="61">
        <f t="shared" si="133"/>
        <v>0.4</v>
      </c>
      <c r="AD70" s="43">
        <f t="shared" si="134"/>
        <v>80</v>
      </c>
      <c r="AE70" s="62">
        <f t="shared" si="135"/>
        <v>0.4</v>
      </c>
      <c r="AG70" s="105">
        <v>200</v>
      </c>
      <c r="AH70" s="106">
        <v>120</v>
      </c>
      <c r="AJ70" s="65">
        <f t="shared" si="80"/>
        <v>0</v>
      </c>
      <c r="AK70" s="66">
        <f t="shared" si="81"/>
        <v>0</v>
      </c>
      <c r="AN70" s="66">
        <f t="shared" si="88"/>
        <v>1</v>
      </c>
      <c r="AP70" s="66">
        <f t="shared" si="89"/>
        <v>0.25</v>
      </c>
    </row>
    <row r="71" spans="1:42" s="7" customFormat="1" x14ac:dyDescent="0.25">
      <c r="A71" s="178" t="s">
        <v>65</v>
      </c>
      <c r="B71" s="179">
        <v>75</v>
      </c>
      <c r="C71" s="235">
        <v>250</v>
      </c>
      <c r="D71" s="180">
        <f t="shared" si="14"/>
        <v>150</v>
      </c>
      <c r="E71" s="181">
        <f t="shared" si="136"/>
        <v>250</v>
      </c>
      <c r="F71" s="181">
        <f t="shared" si="122"/>
        <v>150</v>
      </c>
      <c r="G71" s="182">
        <f t="shared" si="137"/>
        <v>250</v>
      </c>
      <c r="H71" s="182">
        <f t="shared" si="123"/>
        <v>150</v>
      </c>
      <c r="I71" s="242">
        <f t="shared" si="124"/>
        <v>62.5</v>
      </c>
      <c r="J71" s="243">
        <f t="shared" si="125"/>
        <v>37.5</v>
      </c>
      <c r="K71" s="45"/>
      <c r="L71" s="46"/>
      <c r="M71" s="47"/>
      <c r="N71" s="48">
        <f t="shared" si="126"/>
        <v>0</v>
      </c>
      <c r="O71" s="49">
        <f t="shared" si="126"/>
        <v>0</v>
      </c>
      <c r="P71" s="50">
        <f t="shared" si="127"/>
        <v>0</v>
      </c>
      <c r="Q71" s="44">
        <f t="shared" si="127"/>
        <v>0</v>
      </c>
      <c r="R71" s="51"/>
      <c r="S71" s="52"/>
      <c r="T71" s="53"/>
      <c r="U71" s="54">
        <f t="shared" si="128"/>
        <v>1</v>
      </c>
      <c r="V71" s="55">
        <f t="shared" si="128"/>
        <v>1</v>
      </c>
      <c r="W71" s="56">
        <f t="shared" si="129"/>
        <v>1</v>
      </c>
      <c r="X71" s="57">
        <f t="shared" si="129"/>
        <v>1</v>
      </c>
      <c r="Y71" s="51"/>
      <c r="Z71" s="58">
        <f t="shared" si="130"/>
        <v>100</v>
      </c>
      <c r="AA71" s="59">
        <f t="shared" si="131"/>
        <v>0.4</v>
      </c>
      <c r="AB71" s="60">
        <f t="shared" si="132"/>
        <v>100</v>
      </c>
      <c r="AC71" s="61">
        <f t="shared" si="133"/>
        <v>0.4</v>
      </c>
      <c r="AD71" s="43">
        <f t="shared" si="134"/>
        <v>100</v>
      </c>
      <c r="AE71" s="62">
        <f t="shared" si="135"/>
        <v>0.4</v>
      </c>
      <c r="AG71" s="105">
        <v>250</v>
      </c>
      <c r="AH71" s="106">
        <v>150</v>
      </c>
      <c r="AJ71" s="65">
        <f t="shared" si="80"/>
        <v>0</v>
      </c>
      <c r="AK71" s="66">
        <f t="shared" si="81"/>
        <v>0</v>
      </c>
      <c r="AN71" s="66">
        <f t="shared" si="88"/>
        <v>1</v>
      </c>
      <c r="AP71" s="66">
        <f t="shared" si="89"/>
        <v>0.25</v>
      </c>
    </row>
    <row r="72" spans="1:42" s="7" customFormat="1" x14ac:dyDescent="0.25">
      <c r="A72" s="195" t="s">
        <v>66</v>
      </c>
      <c r="B72" s="196">
        <v>200</v>
      </c>
      <c r="C72" s="235">
        <v>300</v>
      </c>
      <c r="D72" s="180">
        <f t="shared" si="14"/>
        <v>180</v>
      </c>
      <c r="E72" s="181">
        <f t="shared" si="136"/>
        <v>300</v>
      </c>
      <c r="F72" s="181">
        <f t="shared" si="122"/>
        <v>180</v>
      </c>
      <c r="G72" s="182">
        <f t="shared" si="137"/>
        <v>300</v>
      </c>
      <c r="H72" s="182">
        <f t="shared" si="123"/>
        <v>180</v>
      </c>
      <c r="I72" s="242">
        <f t="shared" si="124"/>
        <v>75</v>
      </c>
      <c r="J72" s="243">
        <f t="shared" si="125"/>
        <v>45</v>
      </c>
      <c r="K72" s="45"/>
      <c r="L72" s="110"/>
      <c r="M72" s="111"/>
      <c r="N72" s="48">
        <f t="shared" si="126"/>
        <v>0</v>
      </c>
      <c r="O72" s="49">
        <f t="shared" si="126"/>
        <v>0</v>
      </c>
      <c r="P72" s="50">
        <f t="shared" si="127"/>
        <v>0</v>
      </c>
      <c r="Q72" s="44">
        <f t="shared" si="127"/>
        <v>0</v>
      </c>
      <c r="R72" s="51"/>
      <c r="S72" s="112"/>
      <c r="T72" s="113"/>
      <c r="U72" s="54">
        <f t="shared" si="128"/>
        <v>1</v>
      </c>
      <c r="V72" s="55">
        <f t="shared" si="128"/>
        <v>1</v>
      </c>
      <c r="W72" s="56">
        <f t="shared" si="129"/>
        <v>1</v>
      </c>
      <c r="X72" s="57">
        <f t="shared" si="129"/>
        <v>1</v>
      </c>
      <c r="Y72" s="51"/>
      <c r="Z72" s="109">
        <f t="shared" si="130"/>
        <v>120</v>
      </c>
      <c r="AA72" s="59">
        <f t="shared" si="131"/>
        <v>0.4</v>
      </c>
      <c r="AB72" s="114">
        <f t="shared" si="132"/>
        <v>120</v>
      </c>
      <c r="AC72" s="61">
        <f t="shared" si="133"/>
        <v>0.4</v>
      </c>
      <c r="AD72" s="115">
        <f t="shared" si="134"/>
        <v>120</v>
      </c>
      <c r="AE72" s="62">
        <f t="shared" si="135"/>
        <v>0.4</v>
      </c>
      <c r="AG72" s="105">
        <v>300</v>
      </c>
      <c r="AH72" s="106">
        <v>180</v>
      </c>
      <c r="AJ72" s="65">
        <f t="shared" si="80"/>
        <v>0</v>
      </c>
      <c r="AK72" s="66">
        <f t="shared" si="81"/>
        <v>0</v>
      </c>
      <c r="AN72" s="66">
        <f t="shared" si="88"/>
        <v>1</v>
      </c>
      <c r="AP72" s="66">
        <f t="shared" si="89"/>
        <v>0.25</v>
      </c>
    </row>
    <row r="73" spans="1:42" s="7" customFormat="1" x14ac:dyDescent="0.25">
      <c r="A73" s="195" t="s">
        <v>67</v>
      </c>
      <c r="B73" s="196">
        <v>300</v>
      </c>
      <c r="C73" s="235">
        <v>400</v>
      </c>
      <c r="D73" s="180">
        <f t="shared" si="14"/>
        <v>240</v>
      </c>
      <c r="E73" s="181">
        <f t="shared" si="136"/>
        <v>400</v>
      </c>
      <c r="F73" s="181">
        <f t="shared" si="122"/>
        <v>240</v>
      </c>
      <c r="G73" s="182">
        <f t="shared" si="137"/>
        <v>400</v>
      </c>
      <c r="H73" s="182">
        <f t="shared" si="123"/>
        <v>240</v>
      </c>
      <c r="I73" s="242">
        <f t="shared" si="124"/>
        <v>100</v>
      </c>
      <c r="J73" s="243">
        <f t="shared" si="125"/>
        <v>60</v>
      </c>
      <c r="K73" s="45"/>
      <c r="L73" s="110"/>
      <c r="M73" s="111"/>
      <c r="N73" s="48">
        <f t="shared" si="126"/>
        <v>0</v>
      </c>
      <c r="O73" s="49">
        <f t="shared" si="126"/>
        <v>0</v>
      </c>
      <c r="P73" s="50">
        <f t="shared" si="127"/>
        <v>0</v>
      </c>
      <c r="Q73" s="44">
        <f t="shared" si="127"/>
        <v>0</v>
      </c>
      <c r="R73" s="51"/>
      <c r="S73" s="112"/>
      <c r="T73" s="113"/>
      <c r="U73" s="54">
        <f t="shared" si="128"/>
        <v>1</v>
      </c>
      <c r="V73" s="55">
        <f t="shared" si="128"/>
        <v>1</v>
      </c>
      <c r="W73" s="56">
        <f t="shared" si="129"/>
        <v>1</v>
      </c>
      <c r="X73" s="57">
        <f t="shared" si="129"/>
        <v>1</v>
      </c>
      <c r="Y73" s="51"/>
      <c r="Z73" s="109">
        <f t="shared" si="130"/>
        <v>160</v>
      </c>
      <c r="AA73" s="59">
        <f t="shared" si="131"/>
        <v>0.4</v>
      </c>
      <c r="AB73" s="114">
        <f t="shared" si="132"/>
        <v>160</v>
      </c>
      <c r="AC73" s="61">
        <f t="shared" si="133"/>
        <v>0.4</v>
      </c>
      <c r="AD73" s="115">
        <f t="shared" si="134"/>
        <v>160</v>
      </c>
      <c r="AE73" s="62">
        <f t="shared" si="135"/>
        <v>0.4</v>
      </c>
      <c r="AG73" s="105">
        <v>400</v>
      </c>
      <c r="AH73" s="106">
        <v>240</v>
      </c>
      <c r="AJ73" s="65">
        <f t="shared" si="80"/>
        <v>0</v>
      </c>
      <c r="AK73" s="66">
        <f t="shared" si="81"/>
        <v>0</v>
      </c>
      <c r="AN73" s="66">
        <f t="shared" si="88"/>
        <v>1</v>
      </c>
      <c r="AP73" s="66">
        <f t="shared" si="89"/>
        <v>0.25</v>
      </c>
    </row>
    <row r="74" spans="1:42" s="7" customFormat="1" x14ac:dyDescent="0.25">
      <c r="A74" s="246" t="s">
        <v>68</v>
      </c>
      <c r="B74" s="247">
        <v>22</v>
      </c>
      <c r="C74" s="248">
        <v>400</v>
      </c>
      <c r="D74" s="180">
        <f t="shared" si="14"/>
        <v>240</v>
      </c>
      <c r="E74" s="249">
        <v>400</v>
      </c>
      <c r="F74" s="249">
        <v>240</v>
      </c>
      <c r="G74" s="250">
        <v>400</v>
      </c>
      <c r="H74" s="250">
        <v>240</v>
      </c>
      <c r="I74" s="251">
        <v>100</v>
      </c>
      <c r="J74" s="252">
        <v>60</v>
      </c>
      <c r="K74" s="45"/>
      <c r="L74" s="110"/>
      <c r="M74" s="111"/>
      <c r="N74" s="48"/>
      <c r="O74" s="49"/>
      <c r="P74" s="50"/>
      <c r="Q74" s="44"/>
      <c r="R74" s="51"/>
      <c r="S74" s="112"/>
      <c r="T74" s="113"/>
      <c r="U74" s="54"/>
      <c r="V74" s="55"/>
      <c r="W74" s="56"/>
      <c r="X74" s="57"/>
      <c r="Y74" s="51"/>
      <c r="Z74" s="109"/>
      <c r="AA74" s="59"/>
      <c r="AB74" s="114"/>
      <c r="AC74" s="61"/>
      <c r="AD74" s="115"/>
      <c r="AE74" s="62"/>
      <c r="AG74" s="105">
        <v>400</v>
      </c>
      <c r="AH74" s="106">
        <v>240</v>
      </c>
      <c r="AJ74" s="65">
        <f t="shared" si="80"/>
        <v>0</v>
      </c>
      <c r="AK74" s="66">
        <f t="shared" si="81"/>
        <v>0</v>
      </c>
      <c r="AN74" s="66">
        <f t="shared" si="88"/>
        <v>1</v>
      </c>
      <c r="AP74" s="66">
        <f t="shared" si="89"/>
        <v>0.25</v>
      </c>
    </row>
    <row r="75" spans="1:42" s="7" customFormat="1" ht="16.5" thickBot="1" x14ac:dyDescent="0.3">
      <c r="A75" s="200" t="s">
        <v>114</v>
      </c>
      <c r="B75" s="201"/>
      <c r="C75" s="236">
        <v>200</v>
      </c>
      <c r="D75" s="180">
        <f t="shared" si="14"/>
        <v>120</v>
      </c>
      <c r="E75" s="187">
        <f t="shared" si="136"/>
        <v>200</v>
      </c>
      <c r="F75" s="203">
        <f t="shared" si="122"/>
        <v>120</v>
      </c>
      <c r="G75" s="188">
        <f t="shared" si="137"/>
        <v>200</v>
      </c>
      <c r="H75" s="218">
        <f t="shared" si="123"/>
        <v>120</v>
      </c>
      <c r="I75" s="244">
        <f t="shared" si="124"/>
        <v>50</v>
      </c>
      <c r="J75" s="245">
        <f t="shared" si="125"/>
        <v>30</v>
      </c>
      <c r="K75" s="45"/>
      <c r="L75" s="110"/>
      <c r="M75" s="111"/>
      <c r="N75" s="48">
        <f t="shared" si="126"/>
        <v>0</v>
      </c>
      <c r="O75" s="49">
        <f t="shared" si="126"/>
        <v>0</v>
      </c>
      <c r="P75" s="50">
        <f t="shared" si="127"/>
        <v>0</v>
      </c>
      <c r="Q75" s="44">
        <f t="shared" si="127"/>
        <v>0</v>
      </c>
      <c r="R75" s="51"/>
      <c r="S75" s="112"/>
      <c r="T75" s="113"/>
      <c r="U75" s="54">
        <f t="shared" si="128"/>
        <v>1</v>
      </c>
      <c r="V75" s="55">
        <f t="shared" si="128"/>
        <v>1</v>
      </c>
      <c r="W75" s="56">
        <f t="shared" si="129"/>
        <v>1</v>
      </c>
      <c r="X75" s="57">
        <f t="shared" si="129"/>
        <v>1</v>
      </c>
      <c r="Y75" s="51"/>
      <c r="Z75" s="109">
        <f t="shared" si="130"/>
        <v>80</v>
      </c>
      <c r="AA75" s="59">
        <f t="shared" si="131"/>
        <v>0.4</v>
      </c>
      <c r="AB75" s="114">
        <f t="shared" si="132"/>
        <v>80</v>
      </c>
      <c r="AC75" s="61">
        <f t="shared" si="133"/>
        <v>0.4</v>
      </c>
      <c r="AD75" s="115">
        <f t="shared" si="134"/>
        <v>80</v>
      </c>
      <c r="AE75" s="62">
        <f t="shared" si="135"/>
        <v>0.4</v>
      </c>
      <c r="AG75" s="142">
        <v>200</v>
      </c>
      <c r="AH75" s="71">
        <v>120</v>
      </c>
      <c r="AJ75" s="65">
        <f t="shared" ref="AJ75:AJ81" si="138">C76-AG76</f>
        <v>0</v>
      </c>
      <c r="AK75" s="66" t="e">
        <f t="shared" ref="AK75:AK81" si="139">1-(AG76/C76)</f>
        <v>#DIV/0!</v>
      </c>
      <c r="AN75" s="66" t="e">
        <f t="shared" si="88"/>
        <v>#DIV/0!</v>
      </c>
      <c r="AP75" s="66" t="e">
        <f t="shared" si="89"/>
        <v>#DIV/0!</v>
      </c>
    </row>
    <row r="76" spans="1:42" s="7" customFormat="1" x14ac:dyDescent="0.25">
      <c r="A76" s="172" t="s">
        <v>69</v>
      </c>
      <c r="B76" s="173"/>
      <c r="C76" s="240"/>
      <c r="D76" s="180">
        <f t="shared" si="14"/>
        <v>0</v>
      </c>
      <c r="E76" s="206"/>
      <c r="F76" s="207"/>
      <c r="G76" s="208"/>
      <c r="H76" s="219"/>
      <c r="I76" s="228"/>
      <c r="J76" s="209"/>
      <c r="K76" s="45"/>
      <c r="L76" s="127"/>
      <c r="M76" s="128"/>
      <c r="N76" s="129"/>
      <c r="O76" s="124"/>
      <c r="P76" s="125"/>
      <c r="Q76" s="126"/>
      <c r="R76" s="51"/>
      <c r="S76" s="130"/>
      <c r="T76" s="131"/>
      <c r="U76" s="132"/>
      <c r="V76" s="133"/>
      <c r="W76" s="134"/>
      <c r="X76" s="135"/>
      <c r="Y76" s="51"/>
      <c r="Z76" s="123"/>
      <c r="AA76" s="85"/>
      <c r="AB76" s="136"/>
      <c r="AC76" s="87"/>
      <c r="AD76" s="137"/>
      <c r="AE76" s="88"/>
      <c r="AG76" s="27"/>
      <c r="AH76" s="28"/>
      <c r="AJ76" s="65"/>
      <c r="AK76" s="66"/>
      <c r="AN76" s="66"/>
      <c r="AP76" s="66"/>
    </row>
    <row r="77" spans="1:42" s="7" customFormat="1" ht="16.5" thickBot="1" x14ac:dyDescent="0.3">
      <c r="A77" s="276" t="s">
        <v>144</v>
      </c>
      <c r="B77" s="275">
        <v>187</v>
      </c>
      <c r="C77" s="268">
        <v>400</v>
      </c>
      <c r="D77" s="180">
        <f t="shared" si="14"/>
        <v>240</v>
      </c>
      <c r="E77" s="269">
        <v>240</v>
      </c>
      <c r="F77" s="203">
        <f t="shared" si="122"/>
        <v>144</v>
      </c>
      <c r="G77" s="271">
        <v>100</v>
      </c>
      <c r="H77" s="272">
        <v>60</v>
      </c>
      <c r="I77" s="273"/>
      <c r="J77" s="274"/>
      <c r="K77" s="45"/>
      <c r="L77" s="110"/>
      <c r="M77" s="111"/>
      <c r="N77" s="143"/>
      <c r="O77" s="253"/>
      <c r="P77" s="331"/>
      <c r="Q77" s="255"/>
      <c r="R77" s="51"/>
      <c r="S77" s="112"/>
      <c r="T77" s="113"/>
      <c r="U77" s="256"/>
      <c r="V77" s="257"/>
      <c r="W77" s="144"/>
      <c r="X77" s="259"/>
      <c r="Y77" s="51"/>
      <c r="Z77" s="109"/>
      <c r="AA77" s="59"/>
      <c r="AB77" s="114"/>
      <c r="AC77" s="61"/>
      <c r="AD77" s="115"/>
      <c r="AE77" s="62"/>
      <c r="AG77" s="67">
        <v>400</v>
      </c>
      <c r="AH77" s="260">
        <v>240</v>
      </c>
      <c r="AJ77" s="65"/>
      <c r="AK77" s="66"/>
      <c r="AN77" s="66"/>
      <c r="AP77" s="66"/>
    </row>
    <row r="78" spans="1:42" s="7" customFormat="1" ht="16.5" thickBot="1" x14ac:dyDescent="0.3">
      <c r="A78" s="276" t="s">
        <v>145</v>
      </c>
      <c r="B78" s="275" t="s">
        <v>143</v>
      </c>
      <c r="C78" s="268">
        <v>400</v>
      </c>
      <c r="D78" s="180">
        <f t="shared" si="14"/>
        <v>240</v>
      </c>
      <c r="E78" s="269">
        <v>240</v>
      </c>
      <c r="F78" s="203">
        <f t="shared" si="122"/>
        <v>144</v>
      </c>
      <c r="G78" s="271">
        <v>100</v>
      </c>
      <c r="H78" s="272">
        <v>60</v>
      </c>
      <c r="I78" s="273"/>
      <c r="J78" s="274"/>
      <c r="K78" s="45"/>
      <c r="L78" s="110"/>
      <c r="M78" s="111"/>
      <c r="N78" s="143"/>
      <c r="O78" s="253"/>
      <c r="P78" s="331"/>
      <c r="Q78" s="255"/>
      <c r="R78" s="51"/>
      <c r="S78" s="112"/>
      <c r="T78" s="113"/>
      <c r="U78" s="256"/>
      <c r="V78" s="257"/>
      <c r="W78" s="144"/>
      <c r="X78" s="259"/>
      <c r="Y78" s="51"/>
      <c r="Z78" s="109"/>
      <c r="AA78" s="59"/>
      <c r="AB78" s="114"/>
      <c r="AC78" s="61"/>
      <c r="AD78" s="115"/>
      <c r="AE78" s="62"/>
      <c r="AG78" s="67">
        <v>400</v>
      </c>
      <c r="AH78" s="260">
        <v>240</v>
      </c>
      <c r="AJ78" s="65">
        <f>C81-AG81</f>
        <v>0</v>
      </c>
      <c r="AK78" s="66">
        <f>1-(AG81/C81)</f>
        <v>0</v>
      </c>
      <c r="AN78" s="66">
        <f>G81/C81</f>
        <v>0.25</v>
      </c>
      <c r="AP78" s="66">
        <f>I81/C81</f>
        <v>0.25</v>
      </c>
    </row>
    <row r="79" spans="1:42" s="7" customFormat="1" thickBot="1" x14ac:dyDescent="0.5">
      <c r="A79" s="276" t="s">
        <v>148</v>
      </c>
      <c r="B79" s="275"/>
      <c r="C79" s="268">
        <v>175</v>
      </c>
      <c r="D79" s="180">
        <f t="shared" si="14"/>
        <v>105</v>
      </c>
      <c r="E79" s="269">
        <v>105</v>
      </c>
      <c r="F79" s="203">
        <f t="shared" si="122"/>
        <v>63</v>
      </c>
      <c r="G79" s="271">
        <v>100</v>
      </c>
      <c r="H79" s="272">
        <v>60</v>
      </c>
      <c r="I79" s="273"/>
      <c r="J79" s="274"/>
      <c r="K79" s="45"/>
      <c r="L79" s="110"/>
      <c r="M79" s="111"/>
      <c r="N79" s="143"/>
      <c r="O79" s="253"/>
      <c r="P79" s="331"/>
      <c r="Q79" s="255"/>
      <c r="R79" s="51"/>
      <c r="S79" s="112"/>
      <c r="T79" s="113"/>
      <c r="U79" s="256"/>
      <c r="V79" s="257"/>
      <c r="W79" s="144"/>
      <c r="X79" s="259"/>
      <c r="Y79" s="51"/>
      <c r="Z79" s="109"/>
      <c r="AA79" s="59"/>
      <c r="AB79" s="114"/>
      <c r="AC79" s="61"/>
      <c r="AD79" s="115"/>
      <c r="AE79" s="62"/>
      <c r="AG79" s="67">
        <v>175</v>
      </c>
      <c r="AH79" s="106">
        <v>105</v>
      </c>
      <c r="AJ79" s="65"/>
      <c r="AK79" s="66"/>
      <c r="AN79" s="66"/>
      <c r="AP79" s="66"/>
    </row>
    <row r="80" spans="1:42" s="7" customFormat="1" ht="15.4" x14ac:dyDescent="0.45">
      <c r="A80" s="276" t="s">
        <v>149</v>
      </c>
      <c r="B80" s="275"/>
      <c r="C80" s="268">
        <v>150</v>
      </c>
      <c r="D80" s="180">
        <f t="shared" si="14"/>
        <v>90</v>
      </c>
      <c r="E80" s="269"/>
      <c r="F80" s="270"/>
      <c r="G80" s="271"/>
      <c r="H80" s="272"/>
      <c r="I80" s="273"/>
      <c r="J80" s="274"/>
      <c r="K80" s="45"/>
      <c r="L80" s="110"/>
      <c r="M80" s="111"/>
      <c r="N80" s="143"/>
      <c r="O80" s="253"/>
      <c r="P80" s="331"/>
      <c r="Q80" s="255"/>
      <c r="R80" s="51"/>
      <c r="S80" s="112"/>
      <c r="T80" s="113"/>
      <c r="U80" s="256"/>
      <c r="V80" s="257"/>
      <c r="W80" s="144"/>
      <c r="X80" s="259"/>
      <c r="Y80" s="51"/>
      <c r="Z80" s="109"/>
      <c r="AA80" s="59"/>
      <c r="AB80" s="114"/>
      <c r="AC80" s="61"/>
      <c r="AD80" s="115"/>
      <c r="AE80" s="62"/>
      <c r="AG80" s="67"/>
      <c r="AH80" s="106"/>
      <c r="AJ80" s="65"/>
      <c r="AK80" s="66"/>
      <c r="AN80" s="66"/>
      <c r="AP80" s="66"/>
    </row>
    <row r="81" spans="1:42" s="7" customFormat="1" ht="15.4" x14ac:dyDescent="0.45">
      <c r="A81" s="195" t="s">
        <v>70</v>
      </c>
      <c r="B81" s="196">
        <v>100</v>
      </c>
      <c r="C81" s="238">
        <v>200</v>
      </c>
      <c r="D81" s="180">
        <f t="shared" si="14"/>
        <v>120</v>
      </c>
      <c r="E81" s="194">
        <f t="shared" si="8"/>
        <v>120</v>
      </c>
      <c r="F81" s="197">
        <f t="shared" si="9"/>
        <v>72</v>
      </c>
      <c r="G81" s="198">
        <f t="shared" si="10"/>
        <v>50</v>
      </c>
      <c r="H81" s="217">
        <f t="shared" si="11"/>
        <v>30</v>
      </c>
      <c r="I81" s="226">
        <f t="shared" ref="I81:I99" si="140">C81*0.25</f>
        <v>50</v>
      </c>
      <c r="J81" s="199">
        <f t="shared" ref="J81:J99" si="141">I81*0.6</f>
        <v>30</v>
      </c>
      <c r="K81" s="45"/>
      <c r="L81" s="110"/>
      <c r="M81" s="111"/>
      <c r="N81" s="143">
        <f>C81-E81</f>
        <v>80</v>
      </c>
      <c r="O81" s="138">
        <f>D81-F81</f>
        <v>48</v>
      </c>
      <c r="P81" s="115">
        <f>C81-G81</f>
        <v>150</v>
      </c>
      <c r="Q81" s="44">
        <f>D81-H81</f>
        <v>90</v>
      </c>
      <c r="R81" s="51"/>
      <c r="S81" s="112"/>
      <c r="T81" s="113"/>
      <c r="U81" s="54">
        <f>E81/C81</f>
        <v>0.6</v>
      </c>
      <c r="V81" s="55">
        <f>F81/D81</f>
        <v>0.6</v>
      </c>
      <c r="W81" s="144">
        <f>G81/C81</f>
        <v>0.25</v>
      </c>
      <c r="X81" s="62">
        <f>H81/D81</f>
        <v>0.25</v>
      </c>
      <c r="Y81" s="51"/>
      <c r="Z81" s="109">
        <f t="shared" ref="Z81:Z99" si="142">C81-D81</f>
        <v>80</v>
      </c>
      <c r="AA81" s="59">
        <f t="shared" ref="AA81:AA99" si="143">Z81/C81</f>
        <v>0.4</v>
      </c>
      <c r="AB81" s="114">
        <f t="shared" ref="AB81:AB99" si="144">E81-F81</f>
        <v>48</v>
      </c>
      <c r="AC81" s="61">
        <f t="shared" ref="AC81:AC99" si="145">AB81/E81</f>
        <v>0.4</v>
      </c>
      <c r="AD81" s="115">
        <f t="shared" ref="AD81:AD99" si="146">G81-H81</f>
        <v>20</v>
      </c>
      <c r="AE81" s="62">
        <f t="shared" ref="AE81:AE99" si="147">AD81/G81</f>
        <v>0.4</v>
      </c>
      <c r="AG81" s="105">
        <v>200</v>
      </c>
      <c r="AH81" s="106">
        <v>120</v>
      </c>
      <c r="AJ81" s="65">
        <f t="shared" si="138"/>
        <v>0</v>
      </c>
      <c r="AK81" s="66">
        <f t="shared" si="139"/>
        <v>0</v>
      </c>
      <c r="AN81" s="66">
        <f>G82/C82</f>
        <v>0.25</v>
      </c>
      <c r="AP81" s="66">
        <f>I82/C82</f>
        <v>0.25</v>
      </c>
    </row>
    <row r="82" spans="1:42" s="7" customFormat="1" ht="15.4" x14ac:dyDescent="0.45">
      <c r="A82" s="195" t="s">
        <v>116</v>
      </c>
      <c r="B82" s="196">
        <v>25</v>
      </c>
      <c r="C82" s="238">
        <v>400</v>
      </c>
      <c r="D82" s="180">
        <f t="shared" si="14"/>
        <v>240</v>
      </c>
      <c r="E82" s="194">
        <f t="shared" ref="E82" si="148">C82*0.6</f>
        <v>240</v>
      </c>
      <c r="F82" s="197">
        <f t="shared" ref="F82" si="149">E82*0.6</f>
        <v>144</v>
      </c>
      <c r="G82" s="198">
        <f t="shared" ref="G82" si="150">C82*0.25</f>
        <v>100</v>
      </c>
      <c r="H82" s="217">
        <f t="shared" ref="H82" si="151">G82*0.6</f>
        <v>60</v>
      </c>
      <c r="I82" s="226">
        <f t="shared" ref="I82" si="152">C82*0.25</f>
        <v>100</v>
      </c>
      <c r="J82" s="199">
        <f t="shared" ref="J82" si="153">I82*0.6</f>
        <v>60</v>
      </c>
      <c r="K82" s="45"/>
      <c r="L82" s="110"/>
      <c r="M82" s="111"/>
      <c r="N82" s="143"/>
      <c r="O82" s="138"/>
      <c r="P82" s="115"/>
      <c r="Q82" s="44"/>
      <c r="R82" s="51"/>
      <c r="S82" s="112"/>
      <c r="T82" s="113"/>
      <c r="U82" s="54"/>
      <c r="V82" s="55"/>
      <c r="W82" s="144"/>
      <c r="X82" s="62"/>
      <c r="Y82" s="51"/>
      <c r="Z82" s="109"/>
      <c r="AA82" s="59"/>
      <c r="AB82" s="114"/>
      <c r="AC82" s="61"/>
      <c r="AD82" s="115"/>
      <c r="AE82" s="62"/>
      <c r="AG82" s="105">
        <v>400</v>
      </c>
      <c r="AH82" s="106">
        <v>240</v>
      </c>
      <c r="AJ82" s="65"/>
      <c r="AK82" s="66"/>
      <c r="AN82" s="66"/>
      <c r="AP82" s="66"/>
    </row>
    <row r="83" spans="1:42" s="7" customFormat="1" ht="15.4" x14ac:dyDescent="0.45">
      <c r="A83" s="195" t="s">
        <v>156</v>
      </c>
      <c r="B83" s="196"/>
      <c r="C83" s="238">
        <v>400</v>
      </c>
      <c r="D83" s="180">
        <f t="shared" si="14"/>
        <v>240</v>
      </c>
      <c r="E83" s="194">
        <v>240</v>
      </c>
      <c r="F83" s="197">
        <v>144</v>
      </c>
      <c r="G83" s="198">
        <v>100</v>
      </c>
      <c r="H83" s="217">
        <v>60</v>
      </c>
      <c r="I83" s="226"/>
      <c r="J83" s="199"/>
      <c r="K83" s="45"/>
      <c r="L83" s="110"/>
      <c r="M83" s="111"/>
      <c r="N83" s="143"/>
      <c r="O83" s="138"/>
      <c r="P83" s="115"/>
      <c r="Q83" s="44"/>
      <c r="R83" s="51"/>
      <c r="S83" s="112"/>
      <c r="T83" s="113"/>
      <c r="U83" s="54"/>
      <c r="V83" s="55"/>
      <c r="W83" s="144"/>
      <c r="X83" s="62"/>
      <c r="Y83" s="51"/>
      <c r="Z83" s="109"/>
      <c r="AA83" s="59"/>
      <c r="AB83" s="114"/>
      <c r="AC83" s="61"/>
      <c r="AD83" s="115"/>
      <c r="AE83" s="62"/>
      <c r="AG83" s="105"/>
      <c r="AH83" s="106"/>
      <c r="AJ83" s="65"/>
      <c r="AK83" s="66"/>
      <c r="AN83" s="66"/>
      <c r="AP83" s="66"/>
    </row>
    <row r="84" spans="1:42" s="7" customFormat="1" ht="15.4" x14ac:dyDescent="0.45">
      <c r="A84" s="195" t="s">
        <v>146</v>
      </c>
      <c r="B84" s="196" t="s">
        <v>142</v>
      </c>
      <c r="C84" s="238"/>
      <c r="D84" s="180">
        <f t="shared" si="14"/>
        <v>0</v>
      </c>
      <c r="E84" s="194"/>
      <c r="F84" s="197"/>
      <c r="G84" s="198"/>
      <c r="H84" s="217"/>
      <c r="I84" s="226"/>
      <c r="J84" s="199"/>
      <c r="K84" s="45"/>
      <c r="L84" s="110"/>
      <c r="M84" s="111"/>
      <c r="N84" s="143"/>
      <c r="O84" s="138"/>
      <c r="P84" s="115"/>
      <c r="Q84" s="44"/>
      <c r="R84" s="51"/>
      <c r="S84" s="112"/>
      <c r="T84" s="113"/>
      <c r="U84" s="54"/>
      <c r="V84" s="55"/>
      <c r="W84" s="144"/>
      <c r="X84" s="62"/>
      <c r="Y84" s="51"/>
      <c r="Z84" s="109"/>
      <c r="AA84" s="59"/>
      <c r="AB84" s="114"/>
      <c r="AC84" s="61"/>
      <c r="AD84" s="115"/>
      <c r="AE84" s="62"/>
      <c r="AG84" s="105"/>
      <c r="AH84" s="106"/>
      <c r="AJ84" s="65"/>
      <c r="AK84" s="66"/>
      <c r="AN84" s="66"/>
      <c r="AP84" s="66"/>
    </row>
    <row r="85" spans="1:42" s="7" customFormat="1" ht="15.4" x14ac:dyDescent="0.45">
      <c r="A85" s="195" t="s">
        <v>125</v>
      </c>
      <c r="B85" s="196">
        <v>60</v>
      </c>
      <c r="C85" s="238">
        <v>200</v>
      </c>
      <c r="D85" s="180">
        <f t="shared" si="14"/>
        <v>120</v>
      </c>
      <c r="E85" s="194">
        <f t="shared" ref="E85" si="154">C85*0.6</f>
        <v>120</v>
      </c>
      <c r="F85" s="197">
        <f t="shared" ref="F85" si="155">E85*0.6</f>
        <v>72</v>
      </c>
      <c r="G85" s="198">
        <f t="shared" ref="G85" si="156">C85*0.25</f>
        <v>50</v>
      </c>
      <c r="H85" s="217">
        <f t="shared" ref="H85" si="157">G85*0.6</f>
        <v>30</v>
      </c>
      <c r="I85" s="226">
        <f t="shared" ref="I85" si="158">C85*0.25</f>
        <v>50</v>
      </c>
      <c r="J85" s="199">
        <f t="shared" ref="J85" si="159">I85*0.6</f>
        <v>30</v>
      </c>
      <c r="K85" s="45"/>
      <c r="L85" s="110"/>
      <c r="M85" s="111"/>
      <c r="N85" s="143"/>
      <c r="O85" s="138"/>
      <c r="P85" s="115"/>
      <c r="Q85" s="44"/>
      <c r="R85" s="51"/>
      <c r="S85" s="112"/>
      <c r="T85" s="113"/>
      <c r="U85" s="54"/>
      <c r="V85" s="55"/>
      <c r="W85" s="144"/>
      <c r="X85" s="62"/>
      <c r="Y85" s="51"/>
      <c r="Z85" s="109"/>
      <c r="AA85" s="59"/>
      <c r="AB85" s="114"/>
      <c r="AC85" s="61"/>
      <c r="AD85" s="115"/>
      <c r="AE85" s="62"/>
      <c r="AG85" s="105">
        <v>200</v>
      </c>
      <c r="AH85" s="106">
        <v>120</v>
      </c>
      <c r="AJ85" s="65">
        <f t="shared" ref="AJ85:AJ95" si="160">C85-AG85</f>
        <v>0</v>
      </c>
      <c r="AK85" s="66">
        <f t="shared" ref="AK85:AK95" si="161">1-(AG85/C85)</f>
        <v>0</v>
      </c>
      <c r="AN85" s="66">
        <f t="shared" ref="AN85:AN99" si="162">G85/C85</f>
        <v>0.25</v>
      </c>
      <c r="AP85" s="66">
        <f t="shared" ref="AP85:AP99" si="163">I85/C85</f>
        <v>0.25</v>
      </c>
    </row>
    <row r="86" spans="1:42" s="7" customFormat="1" ht="15.4" x14ac:dyDescent="0.45">
      <c r="A86" s="195" t="s">
        <v>126</v>
      </c>
      <c r="B86" s="196">
        <v>25</v>
      </c>
      <c r="C86" s="238">
        <v>150</v>
      </c>
      <c r="D86" s="180">
        <f t="shared" si="14"/>
        <v>90</v>
      </c>
      <c r="E86" s="194">
        <f t="shared" ref="E86" si="164">C86*0.6</f>
        <v>90</v>
      </c>
      <c r="F86" s="197">
        <f t="shared" ref="F86" si="165">E86*0.6</f>
        <v>54</v>
      </c>
      <c r="G86" s="198">
        <f t="shared" ref="G86" si="166">C86*0.25</f>
        <v>37.5</v>
      </c>
      <c r="H86" s="217">
        <f t="shared" ref="H86" si="167">G86*0.6</f>
        <v>22.5</v>
      </c>
      <c r="I86" s="226">
        <f t="shared" ref="I86" si="168">C86*0.25</f>
        <v>37.5</v>
      </c>
      <c r="J86" s="199">
        <f t="shared" ref="J86" si="169">I86*0.6</f>
        <v>22.5</v>
      </c>
      <c r="K86" s="45"/>
      <c r="L86" s="110"/>
      <c r="M86" s="111"/>
      <c r="N86" s="143"/>
      <c r="O86" s="138"/>
      <c r="P86" s="115"/>
      <c r="Q86" s="44"/>
      <c r="R86" s="51"/>
      <c r="S86" s="112"/>
      <c r="T86" s="113"/>
      <c r="U86" s="54"/>
      <c r="V86" s="55"/>
      <c r="W86" s="144"/>
      <c r="X86" s="62"/>
      <c r="Y86" s="51"/>
      <c r="Z86" s="109"/>
      <c r="AA86" s="59"/>
      <c r="AB86" s="114"/>
      <c r="AC86" s="61"/>
      <c r="AD86" s="115"/>
      <c r="AE86" s="62"/>
      <c r="AG86" s="105">
        <v>150</v>
      </c>
      <c r="AH86" s="106">
        <v>180</v>
      </c>
      <c r="AJ86" s="65">
        <f t="shared" si="160"/>
        <v>0</v>
      </c>
      <c r="AK86" s="66">
        <f t="shared" si="161"/>
        <v>0</v>
      </c>
      <c r="AN86" s="66">
        <f t="shared" si="162"/>
        <v>0.25</v>
      </c>
      <c r="AP86" s="66">
        <f t="shared" si="163"/>
        <v>0.25</v>
      </c>
    </row>
    <row r="87" spans="1:42" s="7" customFormat="1" ht="15.4" x14ac:dyDescent="0.45">
      <c r="A87" s="195" t="s">
        <v>122</v>
      </c>
      <c r="B87" s="196">
        <v>40</v>
      </c>
      <c r="C87" s="238">
        <v>200</v>
      </c>
      <c r="D87" s="180">
        <f t="shared" si="14"/>
        <v>120</v>
      </c>
      <c r="E87" s="194">
        <f t="shared" ref="E87" si="170">C87*0.6</f>
        <v>120</v>
      </c>
      <c r="F87" s="197">
        <f t="shared" ref="F87" si="171">E87*0.6</f>
        <v>72</v>
      </c>
      <c r="G87" s="198">
        <f t="shared" ref="G87" si="172">C87*0.25</f>
        <v>50</v>
      </c>
      <c r="H87" s="217">
        <f t="shared" ref="H87" si="173">G87*0.6</f>
        <v>30</v>
      </c>
      <c r="I87" s="226">
        <f t="shared" ref="I87" si="174">C87*0.25</f>
        <v>50</v>
      </c>
      <c r="J87" s="199">
        <f t="shared" ref="J87" si="175">I87*0.6</f>
        <v>30</v>
      </c>
      <c r="K87" s="45"/>
      <c r="L87" s="110"/>
      <c r="M87" s="111"/>
      <c r="N87" s="143"/>
      <c r="O87" s="138"/>
      <c r="P87" s="115"/>
      <c r="Q87" s="44"/>
      <c r="R87" s="51"/>
      <c r="S87" s="112"/>
      <c r="T87" s="113"/>
      <c r="U87" s="54"/>
      <c r="V87" s="55"/>
      <c r="W87" s="144"/>
      <c r="X87" s="62"/>
      <c r="Y87" s="51"/>
      <c r="Z87" s="109"/>
      <c r="AA87" s="59"/>
      <c r="AB87" s="114"/>
      <c r="AC87" s="61"/>
      <c r="AD87" s="115"/>
      <c r="AE87" s="62"/>
      <c r="AG87" s="105">
        <v>200</v>
      </c>
      <c r="AH87" s="106">
        <v>90</v>
      </c>
      <c r="AJ87" s="65">
        <f t="shared" si="160"/>
        <v>0</v>
      </c>
      <c r="AK87" s="66">
        <f t="shared" si="161"/>
        <v>0</v>
      </c>
      <c r="AN87" s="66">
        <f t="shared" si="162"/>
        <v>0.25</v>
      </c>
      <c r="AP87" s="66">
        <f t="shared" si="163"/>
        <v>0.25</v>
      </c>
    </row>
    <row r="88" spans="1:42" s="7" customFormat="1" ht="15.4" x14ac:dyDescent="0.45">
      <c r="A88" s="195" t="s">
        <v>121</v>
      </c>
      <c r="B88" s="196"/>
      <c r="C88" s="238">
        <v>500</v>
      </c>
      <c r="D88" s="180">
        <f t="shared" si="14"/>
        <v>300</v>
      </c>
      <c r="E88" s="194">
        <f t="shared" ref="E88" si="176">C88*0.6</f>
        <v>300</v>
      </c>
      <c r="F88" s="197">
        <f t="shared" ref="F88" si="177">E88*0.6</f>
        <v>180</v>
      </c>
      <c r="G88" s="198">
        <f t="shared" ref="G88" si="178">C88*0.25</f>
        <v>125</v>
      </c>
      <c r="H88" s="217">
        <f t="shared" ref="H88" si="179">G88*0.6</f>
        <v>75</v>
      </c>
      <c r="I88" s="226">
        <f t="shared" ref="I88" si="180">C88*0.25</f>
        <v>125</v>
      </c>
      <c r="J88" s="199">
        <f t="shared" ref="J88" si="181">I88*0.6</f>
        <v>75</v>
      </c>
      <c r="K88" s="45"/>
      <c r="L88" s="110"/>
      <c r="M88" s="111"/>
      <c r="N88" s="143"/>
      <c r="O88" s="138"/>
      <c r="P88" s="115"/>
      <c r="Q88" s="44"/>
      <c r="R88" s="51"/>
      <c r="S88" s="112"/>
      <c r="T88" s="113"/>
      <c r="U88" s="54"/>
      <c r="V88" s="55"/>
      <c r="W88" s="144"/>
      <c r="X88" s="62"/>
      <c r="Y88" s="51"/>
      <c r="Z88" s="109"/>
      <c r="AA88" s="59"/>
      <c r="AB88" s="114"/>
      <c r="AC88" s="61"/>
      <c r="AD88" s="115"/>
      <c r="AE88" s="62"/>
      <c r="AG88" s="105">
        <v>500</v>
      </c>
      <c r="AH88" s="106">
        <v>120</v>
      </c>
      <c r="AJ88" s="65">
        <f t="shared" si="160"/>
        <v>0</v>
      </c>
      <c r="AK88" s="66">
        <f t="shared" si="161"/>
        <v>0</v>
      </c>
      <c r="AN88" s="66">
        <f t="shared" si="162"/>
        <v>0.25</v>
      </c>
      <c r="AP88" s="66">
        <f t="shared" si="163"/>
        <v>0.25</v>
      </c>
    </row>
    <row r="89" spans="1:42" s="7" customFormat="1" ht="15.4" x14ac:dyDescent="0.45">
      <c r="A89" s="195" t="s">
        <v>71</v>
      </c>
      <c r="B89" s="196">
        <v>200</v>
      </c>
      <c r="C89" s="235">
        <v>400</v>
      </c>
      <c r="D89" s="180">
        <f t="shared" si="14"/>
        <v>240</v>
      </c>
      <c r="E89" s="181">
        <f t="shared" si="8"/>
        <v>240</v>
      </c>
      <c r="F89" s="197">
        <f t="shared" si="9"/>
        <v>144</v>
      </c>
      <c r="G89" s="198">
        <f t="shared" si="10"/>
        <v>100</v>
      </c>
      <c r="H89" s="217">
        <f t="shared" si="11"/>
        <v>60</v>
      </c>
      <c r="I89" s="226">
        <f t="shared" si="140"/>
        <v>100</v>
      </c>
      <c r="J89" s="199">
        <f t="shared" si="141"/>
        <v>60</v>
      </c>
      <c r="K89" s="45"/>
      <c r="L89" s="46"/>
      <c r="M89" s="47"/>
      <c r="N89" s="48">
        <f>C89-E89</f>
        <v>160</v>
      </c>
      <c r="O89" s="49">
        <f>D89-F89</f>
        <v>96</v>
      </c>
      <c r="P89" s="115">
        <f>C89-G89</f>
        <v>300</v>
      </c>
      <c r="Q89" s="44">
        <f>D89-H89</f>
        <v>180</v>
      </c>
      <c r="R89" s="51"/>
      <c r="S89" s="52"/>
      <c r="T89" s="53"/>
      <c r="U89" s="54">
        <f>E89/C89</f>
        <v>0.6</v>
      </c>
      <c r="V89" s="55">
        <f>F89/D89</f>
        <v>0.6</v>
      </c>
      <c r="W89" s="144">
        <f>G89/C89</f>
        <v>0.25</v>
      </c>
      <c r="X89" s="62">
        <f>H89/D89</f>
        <v>0.25</v>
      </c>
      <c r="Y89" s="51"/>
      <c r="Z89" s="58">
        <f t="shared" si="142"/>
        <v>160</v>
      </c>
      <c r="AA89" s="59">
        <f t="shared" si="143"/>
        <v>0.4</v>
      </c>
      <c r="AB89" s="60">
        <f t="shared" si="144"/>
        <v>96</v>
      </c>
      <c r="AC89" s="61">
        <f t="shared" si="145"/>
        <v>0.4</v>
      </c>
      <c r="AD89" s="43">
        <f t="shared" si="146"/>
        <v>40</v>
      </c>
      <c r="AE89" s="62">
        <f t="shared" si="147"/>
        <v>0.4</v>
      </c>
      <c r="AG89" s="89">
        <v>400</v>
      </c>
      <c r="AH89" s="106">
        <v>300</v>
      </c>
      <c r="AJ89" s="65">
        <f t="shared" si="160"/>
        <v>0</v>
      </c>
      <c r="AK89" s="66">
        <f t="shared" si="161"/>
        <v>0</v>
      </c>
      <c r="AN89" s="66">
        <f t="shared" si="162"/>
        <v>0.25</v>
      </c>
      <c r="AP89" s="66">
        <f t="shared" si="163"/>
        <v>0.25</v>
      </c>
    </row>
    <row r="90" spans="1:42" s="7" customFormat="1" ht="15.4" x14ac:dyDescent="0.45">
      <c r="A90" s="195" t="s">
        <v>72</v>
      </c>
      <c r="B90" s="196">
        <v>90</v>
      </c>
      <c r="C90" s="235">
        <v>300</v>
      </c>
      <c r="D90" s="180">
        <f t="shared" si="14"/>
        <v>180</v>
      </c>
      <c r="E90" s="181">
        <f t="shared" si="8"/>
        <v>180</v>
      </c>
      <c r="F90" s="197">
        <f t="shared" si="9"/>
        <v>108</v>
      </c>
      <c r="G90" s="198">
        <f t="shared" si="10"/>
        <v>75</v>
      </c>
      <c r="H90" s="217">
        <f t="shared" si="11"/>
        <v>45</v>
      </c>
      <c r="I90" s="226">
        <f t="shared" si="140"/>
        <v>75</v>
      </c>
      <c r="J90" s="199">
        <f t="shared" si="141"/>
        <v>45</v>
      </c>
      <c r="K90" s="45"/>
      <c r="L90" s="46"/>
      <c r="M90" s="47"/>
      <c r="N90" s="48"/>
      <c r="O90" s="49"/>
      <c r="P90" s="115"/>
      <c r="Q90" s="44"/>
      <c r="R90" s="51"/>
      <c r="S90" s="52"/>
      <c r="T90" s="53"/>
      <c r="U90" s="54"/>
      <c r="V90" s="55"/>
      <c r="W90" s="144"/>
      <c r="X90" s="62"/>
      <c r="Y90" s="51"/>
      <c r="Z90" s="58"/>
      <c r="AA90" s="59"/>
      <c r="AB90" s="60"/>
      <c r="AC90" s="61"/>
      <c r="AD90" s="43"/>
      <c r="AE90" s="62"/>
      <c r="AG90" s="89">
        <v>300</v>
      </c>
      <c r="AH90" s="64">
        <v>240</v>
      </c>
      <c r="AJ90" s="65">
        <f t="shared" si="160"/>
        <v>0</v>
      </c>
      <c r="AK90" s="66">
        <f t="shared" si="161"/>
        <v>0</v>
      </c>
      <c r="AN90" s="66">
        <f t="shared" si="162"/>
        <v>0.25</v>
      </c>
      <c r="AP90" s="66">
        <f t="shared" si="163"/>
        <v>0.25</v>
      </c>
    </row>
    <row r="91" spans="1:42" s="7" customFormat="1" ht="15.4" x14ac:dyDescent="0.45">
      <c r="A91" s="195" t="s">
        <v>102</v>
      </c>
      <c r="B91" s="196"/>
      <c r="C91" s="235">
        <v>400</v>
      </c>
      <c r="D91" s="180">
        <f t="shared" si="14"/>
        <v>240</v>
      </c>
      <c r="E91" s="181">
        <f t="shared" si="8"/>
        <v>240</v>
      </c>
      <c r="F91" s="197">
        <f t="shared" si="9"/>
        <v>144</v>
      </c>
      <c r="G91" s="198">
        <f t="shared" si="10"/>
        <v>100</v>
      </c>
      <c r="H91" s="217">
        <f t="shared" si="11"/>
        <v>60</v>
      </c>
      <c r="I91" s="226">
        <f t="shared" si="140"/>
        <v>100</v>
      </c>
      <c r="J91" s="199">
        <f t="shared" si="141"/>
        <v>60</v>
      </c>
      <c r="K91" s="45"/>
      <c r="L91" s="46"/>
      <c r="M91" s="47"/>
      <c r="N91" s="48"/>
      <c r="O91" s="49"/>
      <c r="P91" s="115"/>
      <c r="Q91" s="44"/>
      <c r="R91" s="51"/>
      <c r="S91" s="52"/>
      <c r="T91" s="53"/>
      <c r="U91" s="54"/>
      <c r="V91" s="55"/>
      <c r="W91" s="144"/>
      <c r="X91" s="62"/>
      <c r="Y91" s="51"/>
      <c r="Z91" s="58"/>
      <c r="AA91" s="59"/>
      <c r="AB91" s="60"/>
      <c r="AC91" s="61"/>
      <c r="AD91" s="43"/>
      <c r="AE91" s="62"/>
      <c r="AG91" s="89">
        <v>400</v>
      </c>
      <c r="AH91" s="64">
        <v>180</v>
      </c>
      <c r="AJ91" s="65">
        <f t="shared" si="160"/>
        <v>0</v>
      </c>
      <c r="AK91" s="66">
        <f t="shared" si="161"/>
        <v>0</v>
      </c>
      <c r="AN91" s="66">
        <f t="shared" si="162"/>
        <v>0.25</v>
      </c>
      <c r="AP91" s="66">
        <f t="shared" si="163"/>
        <v>0.25</v>
      </c>
    </row>
    <row r="92" spans="1:42" s="7" customFormat="1" ht="15.4" x14ac:dyDescent="0.45">
      <c r="A92" s="195" t="s">
        <v>129</v>
      </c>
      <c r="B92" s="196" t="s">
        <v>130</v>
      </c>
      <c r="C92" s="235">
        <v>150</v>
      </c>
      <c r="D92" s="180">
        <f t="shared" si="14"/>
        <v>90</v>
      </c>
      <c r="E92" s="181">
        <f t="shared" si="8"/>
        <v>90</v>
      </c>
      <c r="F92" s="197">
        <f t="shared" si="9"/>
        <v>54</v>
      </c>
      <c r="G92" s="198">
        <f t="shared" si="10"/>
        <v>37.5</v>
      </c>
      <c r="H92" s="217">
        <f t="shared" si="11"/>
        <v>22.5</v>
      </c>
      <c r="I92" s="226">
        <f t="shared" si="140"/>
        <v>37.5</v>
      </c>
      <c r="J92" s="199">
        <f t="shared" si="141"/>
        <v>22.5</v>
      </c>
      <c r="K92" s="45"/>
      <c r="L92" s="46"/>
      <c r="M92" s="47"/>
      <c r="N92" s="48"/>
      <c r="O92" s="49"/>
      <c r="P92" s="115"/>
      <c r="Q92" s="44"/>
      <c r="R92" s="51"/>
      <c r="S92" s="52"/>
      <c r="T92" s="53"/>
      <c r="U92" s="54"/>
      <c r="V92" s="55"/>
      <c r="W92" s="144"/>
      <c r="X92" s="62"/>
      <c r="Y92" s="51"/>
      <c r="Z92" s="58"/>
      <c r="AA92" s="59"/>
      <c r="AB92" s="60"/>
      <c r="AC92" s="61"/>
      <c r="AD92" s="43"/>
      <c r="AE92" s="62"/>
      <c r="AG92" s="89">
        <v>150</v>
      </c>
      <c r="AH92" s="64">
        <v>240</v>
      </c>
      <c r="AJ92" s="65">
        <f t="shared" si="160"/>
        <v>0</v>
      </c>
      <c r="AK92" s="66">
        <f t="shared" si="161"/>
        <v>0</v>
      </c>
      <c r="AN92" s="66">
        <f t="shared" si="162"/>
        <v>0.25</v>
      </c>
      <c r="AP92" s="66">
        <f t="shared" si="163"/>
        <v>0.25</v>
      </c>
    </row>
    <row r="93" spans="1:42" s="7" customFormat="1" ht="15.4" x14ac:dyDescent="0.45">
      <c r="A93" s="195" t="s">
        <v>117</v>
      </c>
      <c r="B93" s="196">
        <v>75</v>
      </c>
      <c r="C93" s="235">
        <v>300</v>
      </c>
      <c r="D93" s="180">
        <f t="shared" si="14"/>
        <v>180</v>
      </c>
      <c r="E93" s="181">
        <f t="shared" si="8"/>
        <v>180</v>
      </c>
      <c r="F93" s="197">
        <f t="shared" si="9"/>
        <v>108</v>
      </c>
      <c r="G93" s="198">
        <f t="shared" si="10"/>
        <v>75</v>
      </c>
      <c r="H93" s="217">
        <f t="shared" si="11"/>
        <v>45</v>
      </c>
      <c r="I93" s="226">
        <f t="shared" si="140"/>
        <v>75</v>
      </c>
      <c r="J93" s="199">
        <f t="shared" si="141"/>
        <v>45</v>
      </c>
      <c r="K93" s="45"/>
      <c r="L93" s="46"/>
      <c r="M93" s="47"/>
      <c r="N93" s="48"/>
      <c r="O93" s="49"/>
      <c r="P93" s="115"/>
      <c r="Q93" s="44"/>
      <c r="R93" s="51"/>
      <c r="S93" s="52"/>
      <c r="T93" s="53"/>
      <c r="U93" s="54"/>
      <c r="V93" s="55"/>
      <c r="W93" s="144"/>
      <c r="X93" s="62"/>
      <c r="Y93" s="51"/>
      <c r="Z93" s="58"/>
      <c r="AA93" s="59"/>
      <c r="AB93" s="60"/>
      <c r="AC93" s="61"/>
      <c r="AD93" s="43"/>
      <c r="AE93" s="62"/>
      <c r="AG93" s="89">
        <v>300</v>
      </c>
      <c r="AH93" s="64">
        <v>90</v>
      </c>
      <c r="AJ93" s="65">
        <f t="shared" si="160"/>
        <v>0</v>
      </c>
      <c r="AK93" s="66">
        <f t="shared" si="161"/>
        <v>0</v>
      </c>
      <c r="AN93" s="66">
        <f t="shared" si="162"/>
        <v>0.25</v>
      </c>
      <c r="AP93" s="66">
        <f t="shared" si="163"/>
        <v>0.25</v>
      </c>
    </row>
    <row r="94" spans="1:42" s="7" customFormat="1" ht="15.4" x14ac:dyDescent="0.45">
      <c r="A94" s="195" t="s">
        <v>118</v>
      </c>
      <c r="B94" s="196"/>
      <c r="C94" s="238">
        <v>100</v>
      </c>
      <c r="D94" s="180">
        <f t="shared" si="14"/>
        <v>60</v>
      </c>
      <c r="E94" s="194">
        <f t="shared" si="8"/>
        <v>60</v>
      </c>
      <c r="F94" s="197">
        <f t="shared" si="9"/>
        <v>36</v>
      </c>
      <c r="G94" s="198">
        <f t="shared" si="10"/>
        <v>25</v>
      </c>
      <c r="H94" s="217">
        <f t="shared" si="11"/>
        <v>15</v>
      </c>
      <c r="I94" s="226">
        <f t="shared" si="140"/>
        <v>25</v>
      </c>
      <c r="J94" s="199">
        <f t="shared" si="141"/>
        <v>15</v>
      </c>
      <c r="K94" s="45"/>
      <c r="L94" s="46"/>
      <c r="M94" s="47"/>
      <c r="N94" s="48"/>
      <c r="O94" s="49"/>
      <c r="P94" s="115"/>
      <c r="Q94" s="44"/>
      <c r="R94" s="51"/>
      <c r="S94" s="52"/>
      <c r="T94" s="53"/>
      <c r="U94" s="54"/>
      <c r="V94" s="55"/>
      <c r="W94" s="144"/>
      <c r="X94" s="62"/>
      <c r="Y94" s="51"/>
      <c r="Z94" s="58"/>
      <c r="AA94" s="59"/>
      <c r="AB94" s="60"/>
      <c r="AC94" s="61"/>
      <c r="AD94" s="43"/>
      <c r="AE94" s="62"/>
      <c r="AG94" s="89">
        <v>100</v>
      </c>
      <c r="AH94" s="64">
        <v>180</v>
      </c>
      <c r="AJ94" s="65">
        <f t="shared" si="160"/>
        <v>0</v>
      </c>
      <c r="AK94" s="66">
        <f t="shared" si="161"/>
        <v>0</v>
      </c>
      <c r="AN94" s="66">
        <f t="shared" si="162"/>
        <v>0.25</v>
      </c>
      <c r="AP94" s="66">
        <f t="shared" si="163"/>
        <v>0.25</v>
      </c>
    </row>
    <row r="95" spans="1:42" s="7" customFormat="1" ht="15.4" x14ac:dyDescent="0.45">
      <c r="A95" s="195" t="s">
        <v>73</v>
      </c>
      <c r="B95" s="196" t="s">
        <v>33</v>
      </c>
      <c r="C95" s="238">
        <v>100</v>
      </c>
      <c r="D95" s="180">
        <f t="shared" si="14"/>
        <v>60</v>
      </c>
      <c r="E95" s="194">
        <f t="shared" si="8"/>
        <v>60</v>
      </c>
      <c r="F95" s="197">
        <f t="shared" si="9"/>
        <v>36</v>
      </c>
      <c r="G95" s="198">
        <f t="shared" si="10"/>
        <v>25</v>
      </c>
      <c r="H95" s="217">
        <f t="shared" si="11"/>
        <v>15</v>
      </c>
      <c r="I95" s="226">
        <f t="shared" si="140"/>
        <v>25</v>
      </c>
      <c r="J95" s="199">
        <f t="shared" si="141"/>
        <v>15</v>
      </c>
      <c r="K95" s="45"/>
      <c r="L95" s="110"/>
      <c r="M95" s="111"/>
      <c r="N95" s="143">
        <f t="shared" ref="N95:O99" si="182">C95-E95</f>
        <v>40</v>
      </c>
      <c r="O95" s="138">
        <f t="shared" si="182"/>
        <v>24</v>
      </c>
      <c r="P95" s="115">
        <f t="shared" ref="P95:P96" si="183">C95-G95</f>
        <v>75</v>
      </c>
      <c r="Q95" s="44">
        <f>D95-H95</f>
        <v>45</v>
      </c>
      <c r="R95" s="51"/>
      <c r="S95" s="112"/>
      <c r="T95" s="113"/>
      <c r="U95" s="54">
        <f t="shared" ref="U95:V99" si="184">E95/C95</f>
        <v>0.6</v>
      </c>
      <c r="V95" s="55">
        <f t="shared" si="184"/>
        <v>0.6</v>
      </c>
      <c r="W95" s="144">
        <f t="shared" ref="W95:X99" si="185">G95/C95</f>
        <v>0.25</v>
      </c>
      <c r="X95" s="62">
        <f t="shared" si="185"/>
        <v>0.25</v>
      </c>
      <c r="Y95" s="51"/>
      <c r="Z95" s="109">
        <f t="shared" si="142"/>
        <v>40</v>
      </c>
      <c r="AA95" s="59">
        <f t="shared" si="143"/>
        <v>0.4</v>
      </c>
      <c r="AB95" s="114">
        <f t="shared" si="144"/>
        <v>24</v>
      </c>
      <c r="AC95" s="61">
        <f t="shared" si="145"/>
        <v>0.4</v>
      </c>
      <c r="AD95" s="115">
        <f t="shared" si="146"/>
        <v>10</v>
      </c>
      <c r="AE95" s="62">
        <f t="shared" si="147"/>
        <v>0.4</v>
      </c>
      <c r="AG95" s="105">
        <v>100</v>
      </c>
      <c r="AH95" s="64">
        <v>60</v>
      </c>
      <c r="AJ95" s="65">
        <f t="shared" si="160"/>
        <v>0</v>
      </c>
      <c r="AK95" s="66">
        <f t="shared" si="161"/>
        <v>0</v>
      </c>
      <c r="AN95" s="66">
        <f t="shared" si="162"/>
        <v>0.25</v>
      </c>
      <c r="AP95" s="66">
        <f t="shared" si="163"/>
        <v>0.25</v>
      </c>
    </row>
    <row r="96" spans="1:42" s="7" customFormat="1" ht="15.4" x14ac:dyDescent="0.45">
      <c r="A96" s="195" t="s">
        <v>74</v>
      </c>
      <c r="B96" s="196">
        <v>50</v>
      </c>
      <c r="C96" s="238">
        <v>106</v>
      </c>
      <c r="D96" s="180">
        <f t="shared" si="14"/>
        <v>63.599999999999994</v>
      </c>
      <c r="E96" s="194">
        <f t="shared" si="8"/>
        <v>63.599999999999994</v>
      </c>
      <c r="F96" s="197">
        <f t="shared" si="9"/>
        <v>38.159999999999997</v>
      </c>
      <c r="G96" s="198">
        <f t="shared" si="10"/>
        <v>26.5</v>
      </c>
      <c r="H96" s="217">
        <f t="shared" si="11"/>
        <v>15.899999999999999</v>
      </c>
      <c r="I96" s="226">
        <f t="shared" si="140"/>
        <v>26.5</v>
      </c>
      <c r="J96" s="199">
        <f t="shared" si="141"/>
        <v>15.899999999999999</v>
      </c>
      <c r="K96" s="45"/>
      <c r="L96" s="110"/>
      <c r="M96" s="111"/>
      <c r="N96" s="143">
        <f t="shared" si="182"/>
        <v>42.400000000000006</v>
      </c>
      <c r="O96" s="138">
        <f t="shared" si="182"/>
        <v>25.439999999999998</v>
      </c>
      <c r="P96" s="115">
        <f t="shared" si="183"/>
        <v>79.5</v>
      </c>
      <c r="Q96" s="44">
        <f>D96-H96</f>
        <v>47.699999999999996</v>
      </c>
      <c r="R96" s="51"/>
      <c r="S96" s="112"/>
      <c r="T96" s="113"/>
      <c r="U96" s="54">
        <f t="shared" si="184"/>
        <v>0.6</v>
      </c>
      <c r="V96" s="55">
        <f t="shared" si="184"/>
        <v>0.6</v>
      </c>
      <c r="W96" s="144">
        <f t="shared" si="185"/>
        <v>0.25</v>
      </c>
      <c r="X96" s="62">
        <f t="shared" si="185"/>
        <v>0.25</v>
      </c>
      <c r="Y96" s="51"/>
      <c r="Z96" s="109">
        <f t="shared" si="142"/>
        <v>42.400000000000006</v>
      </c>
      <c r="AA96" s="59">
        <f t="shared" si="143"/>
        <v>0.40000000000000008</v>
      </c>
      <c r="AB96" s="114">
        <f t="shared" si="144"/>
        <v>25.439999999999998</v>
      </c>
      <c r="AC96" s="61">
        <f t="shared" si="145"/>
        <v>0.4</v>
      </c>
      <c r="AD96" s="115">
        <f t="shared" si="146"/>
        <v>10.600000000000001</v>
      </c>
      <c r="AE96" s="62">
        <f t="shared" si="147"/>
        <v>0.40000000000000008</v>
      </c>
      <c r="AG96" s="105">
        <v>106</v>
      </c>
      <c r="AH96" s="106">
        <v>64</v>
      </c>
      <c r="AJ96" s="65">
        <f>C96-AG96</f>
        <v>0</v>
      </c>
      <c r="AK96" s="66">
        <f>1-(AG96/C96)</f>
        <v>0</v>
      </c>
      <c r="AN96" s="66">
        <f t="shared" si="162"/>
        <v>0.25</v>
      </c>
      <c r="AP96" s="66">
        <f t="shared" si="163"/>
        <v>0.25</v>
      </c>
    </row>
    <row r="97" spans="1:42" s="7" customFormat="1" ht="15.4" x14ac:dyDescent="0.45">
      <c r="A97" s="246" t="s">
        <v>123</v>
      </c>
      <c r="B97" s="247">
        <v>33</v>
      </c>
      <c r="C97" s="261">
        <v>400</v>
      </c>
      <c r="D97" s="180">
        <f t="shared" si="14"/>
        <v>240</v>
      </c>
      <c r="E97" s="262">
        <f t="shared" si="8"/>
        <v>240</v>
      </c>
      <c r="F97" s="263">
        <f t="shared" si="9"/>
        <v>144</v>
      </c>
      <c r="G97" s="266">
        <f t="shared" si="10"/>
        <v>100</v>
      </c>
      <c r="H97" s="264">
        <f t="shared" si="11"/>
        <v>60</v>
      </c>
      <c r="I97" s="267">
        <f t="shared" si="140"/>
        <v>100</v>
      </c>
      <c r="J97" s="265">
        <f t="shared" si="141"/>
        <v>60</v>
      </c>
      <c r="K97" s="45"/>
      <c r="L97" s="110"/>
      <c r="M97" s="111"/>
      <c r="N97" s="143"/>
      <c r="O97" s="138"/>
      <c r="P97" s="115"/>
      <c r="Q97" s="44"/>
      <c r="R97" s="51"/>
      <c r="S97" s="112"/>
      <c r="T97" s="113"/>
      <c r="U97" s="54"/>
      <c r="V97" s="55"/>
      <c r="W97" s="144"/>
      <c r="X97" s="62"/>
      <c r="Y97" s="51"/>
      <c r="Z97" s="109"/>
      <c r="AA97" s="59"/>
      <c r="AB97" s="114"/>
      <c r="AC97" s="61"/>
      <c r="AD97" s="115"/>
      <c r="AE97" s="62"/>
      <c r="AG97" s="105">
        <v>400</v>
      </c>
      <c r="AH97" s="106">
        <v>240</v>
      </c>
      <c r="AJ97" s="65">
        <f>C97-AG97</f>
        <v>0</v>
      </c>
      <c r="AK97" s="66">
        <f>1-(AG97/C97)</f>
        <v>0</v>
      </c>
      <c r="AN97" s="66">
        <f t="shared" si="162"/>
        <v>0.25</v>
      </c>
      <c r="AP97" s="66">
        <f t="shared" si="163"/>
        <v>0.25</v>
      </c>
    </row>
    <row r="98" spans="1:42" s="7" customFormat="1" ht="15.4" x14ac:dyDescent="0.45">
      <c r="A98" s="246" t="s">
        <v>157</v>
      </c>
      <c r="B98" s="247">
        <v>200</v>
      </c>
      <c r="C98" s="261">
        <v>400</v>
      </c>
      <c r="D98" s="180">
        <f t="shared" si="14"/>
        <v>240</v>
      </c>
      <c r="E98" s="264">
        <v>240</v>
      </c>
      <c r="F98" s="266">
        <v>144</v>
      </c>
      <c r="G98" s="266">
        <v>100</v>
      </c>
      <c r="H98" s="264">
        <v>60</v>
      </c>
      <c r="I98" s="267"/>
      <c r="J98" s="265"/>
      <c r="K98" s="45"/>
      <c r="L98" s="110"/>
      <c r="M98" s="111"/>
      <c r="N98" s="333"/>
      <c r="O98" s="334"/>
      <c r="P98" s="115"/>
      <c r="Q98" s="44"/>
      <c r="R98" s="51"/>
      <c r="S98" s="112"/>
      <c r="T98" s="113"/>
      <c r="U98" s="335"/>
      <c r="V98" s="139"/>
      <c r="W98" s="144"/>
      <c r="X98" s="62"/>
      <c r="Y98" s="51"/>
      <c r="Z98" s="115"/>
      <c r="AA98" s="336"/>
      <c r="AB98" s="115"/>
      <c r="AC98" s="336"/>
      <c r="AD98" s="115"/>
      <c r="AE98" s="62"/>
      <c r="AG98" s="105">
        <v>400</v>
      </c>
      <c r="AH98" s="106">
        <v>240</v>
      </c>
      <c r="AJ98" s="65">
        <f>C98-AG98</f>
        <v>0</v>
      </c>
      <c r="AK98" s="66">
        <f>1-(AG98/C98)</f>
        <v>0</v>
      </c>
      <c r="AN98" s="66"/>
      <c r="AP98" s="66"/>
    </row>
    <row r="99" spans="1:42" s="7" customFormat="1" thickBot="1" x14ac:dyDescent="0.5">
      <c r="A99" s="200" t="s">
        <v>115</v>
      </c>
      <c r="B99" s="201"/>
      <c r="C99" s="236">
        <v>300</v>
      </c>
      <c r="D99" s="180">
        <f t="shared" si="14"/>
        <v>180</v>
      </c>
      <c r="E99" s="187">
        <f t="shared" si="8"/>
        <v>180</v>
      </c>
      <c r="F99" s="187">
        <f t="shared" si="9"/>
        <v>108</v>
      </c>
      <c r="G99" s="188">
        <f t="shared" si="10"/>
        <v>75</v>
      </c>
      <c r="H99" s="218">
        <f t="shared" si="11"/>
        <v>45</v>
      </c>
      <c r="I99" s="224">
        <f t="shared" si="140"/>
        <v>75</v>
      </c>
      <c r="J99" s="205">
        <f t="shared" si="141"/>
        <v>45</v>
      </c>
      <c r="K99" s="45"/>
      <c r="L99" s="93"/>
      <c r="M99" s="94"/>
      <c r="N99" s="145">
        <f t="shared" si="182"/>
        <v>120</v>
      </c>
      <c r="O99" s="69">
        <f t="shared" si="182"/>
        <v>72</v>
      </c>
      <c r="P99" s="91">
        <f>C99-G99</f>
        <v>225</v>
      </c>
      <c r="Q99" s="92">
        <f>D99-H99</f>
        <v>135</v>
      </c>
      <c r="R99" s="51"/>
      <c r="S99" s="95"/>
      <c r="T99" s="96"/>
      <c r="U99" s="97">
        <f t="shared" si="184"/>
        <v>0.6</v>
      </c>
      <c r="V99" s="146">
        <f t="shared" si="184"/>
        <v>0.6</v>
      </c>
      <c r="W99" s="147">
        <f t="shared" si="185"/>
        <v>0.25</v>
      </c>
      <c r="X99" s="104">
        <f t="shared" si="185"/>
        <v>0.25</v>
      </c>
      <c r="Y99" s="51"/>
      <c r="Z99" s="90">
        <f t="shared" si="142"/>
        <v>120</v>
      </c>
      <c r="AA99" s="101">
        <f t="shared" si="143"/>
        <v>0.4</v>
      </c>
      <c r="AB99" s="102">
        <f t="shared" si="144"/>
        <v>72</v>
      </c>
      <c r="AC99" s="103">
        <f t="shared" si="145"/>
        <v>0.4</v>
      </c>
      <c r="AD99" s="91">
        <f t="shared" si="146"/>
        <v>30</v>
      </c>
      <c r="AE99" s="104">
        <f t="shared" si="147"/>
        <v>0.4</v>
      </c>
      <c r="AG99" s="142">
        <v>300</v>
      </c>
      <c r="AH99" s="106">
        <v>180</v>
      </c>
      <c r="AJ99" s="65">
        <f>C99-AG99</f>
        <v>0</v>
      </c>
      <c r="AK99" s="66">
        <f>1-(AG99/C99)</f>
        <v>0</v>
      </c>
      <c r="AN99" s="66">
        <f t="shared" si="162"/>
        <v>0.25</v>
      </c>
      <c r="AP99" s="66">
        <f t="shared" si="163"/>
        <v>0.25</v>
      </c>
    </row>
    <row r="100" spans="1:42" s="148" customFormat="1" ht="15.4" x14ac:dyDescent="0.45">
      <c r="C100" s="229"/>
      <c r="D100" s="149"/>
      <c r="E100" s="149"/>
      <c r="F100" s="149"/>
      <c r="G100" s="149"/>
      <c r="H100" s="149"/>
      <c r="I100" s="229"/>
      <c r="J100" s="149"/>
      <c r="N100" s="149"/>
      <c r="O100" s="149"/>
      <c r="P100" s="149"/>
      <c r="Q100" s="149"/>
      <c r="U100" s="150"/>
      <c r="V100" s="150"/>
      <c r="W100" s="150"/>
      <c r="X100" s="150"/>
      <c r="Z100" s="149"/>
      <c r="AA100" s="150"/>
      <c r="AB100" s="149"/>
      <c r="AC100" s="150"/>
      <c r="AD100" s="149"/>
      <c r="AE100" s="150"/>
    </row>
    <row r="101" spans="1:42" s="332" customFormat="1" ht="15.4" x14ac:dyDescent="0.45">
      <c r="A101" s="357" t="s">
        <v>150</v>
      </c>
      <c r="B101" s="357"/>
      <c r="C101" s="357"/>
      <c r="D101" s="357"/>
      <c r="E101" s="357"/>
      <c r="F101" s="357"/>
      <c r="G101" s="357"/>
      <c r="H101" s="357"/>
      <c r="I101" s="229"/>
      <c r="J101" s="149"/>
      <c r="N101" s="149"/>
      <c r="O101" s="149"/>
      <c r="P101" s="149"/>
      <c r="Q101" s="149"/>
      <c r="U101" s="150"/>
      <c r="V101" s="150"/>
      <c r="W101" s="150"/>
      <c r="X101" s="150"/>
      <c r="Z101" s="149"/>
      <c r="AA101" s="150"/>
      <c r="AB101" s="149"/>
      <c r="AC101" s="150"/>
      <c r="AD101" s="149"/>
      <c r="AE101" s="150"/>
    </row>
    <row r="102" spans="1:42" s="148" customFormat="1" ht="36" customHeight="1" x14ac:dyDescent="0.45">
      <c r="A102" s="343" t="s">
        <v>105</v>
      </c>
      <c r="B102" s="343"/>
      <c r="C102" s="343"/>
      <c r="D102" s="343"/>
      <c r="E102" s="343"/>
      <c r="F102" s="343"/>
      <c r="G102" s="343"/>
      <c r="H102" s="343"/>
      <c r="I102" s="230"/>
      <c r="J102" s="216"/>
      <c r="N102" s="149"/>
      <c r="O102" s="149"/>
      <c r="P102" s="149"/>
      <c r="Q102" s="149"/>
      <c r="U102" s="150"/>
      <c r="V102" s="150"/>
      <c r="W102" s="150"/>
      <c r="X102" s="150"/>
      <c r="Z102" s="149"/>
      <c r="AA102" s="150"/>
      <c r="AB102" s="149"/>
      <c r="AC102" s="150"/>
      <c r="AD102" s="149"/>
      <c r="AE102" s="150"/>
    </row>
    <row r="103" spans="1:42" s="148" customFormat="1" ht="15.4" x14ac:dyDescent="0.45">
      <c r="A103" s="358" t="s">
        <v>141</v>
      </c>
      <c r="B103" s="358"/>
      <c r="C103" s="358"/>
      <c r="D103" s="358"/>
      <c r="E103" s="358"/>
      <c r="F103" s="358"/>
      <c r="G103" s="358"/>
      <c r="H103" s="358"/>
      <c r="I103" s="231"/>
      <c r="J103" s="326"/>
      <c r="N103" s="149"/>
      <c r="O103" s="149"/>
      <c r="P103" s="149"/>
      <c r="Q103" s="149"/>
      <c r="U103" s="150"/>
      <c r="V103" s="150"/>
      <c r="W103" s="150"/>
      <c r="X103" s="150"/>
      <c r="Z103" s="149"/>
      <c r="AA103" s="150"/>
      <c r="AB103" s="149"/>
      <c r="AC103" s="150"/>
      <c r="AD103" s="149"/>
      <c r="AE103" s="150"/>
    </row>
    <row r="104" spans="1:42" s="148" customFormat="1" ht="15.4" x14ac:dyDescent="0.45">
      <c r="A104" s="358" t="s">
        <v>106</v>
      </c>
      <c r="B104" s="358"/>
      <c r="C104" s="358"/>
      <c r="D104" s="358"/>
      <c r="E104" s="358"/>
      <c r="F104" s="358"/>
      <c r="G104" s="358"/>
      <c r="H104" s="358"/>
      <c r="I104" s="358"/>
      <c r="J104" s="358"/>
      <c r="K104" s="151"/>
      <c r="N104" s="149"/>
      <c r="O104" s="149"/>
      <c r="P104" s="149"/>
      <c r="Q104" s="149"/>
      <c r="U104" s="150"/>
      <c r="V104" s="150"/>
      <c r="W104" s="150"/>
      <c r="X104" s="150"/>
      <c r="Z104" s="149"/>
      <c r="AA104" s="150"/>
      <c r="AB104" s="149"/>
      <c r="AC104" s="150"/>
      <c r="AD104" s="149"/>
      <c r="AE104" s="150"/>
    </row>
    <row r="105" spans="1:42" s="148" customFormat="1" ht="15.4" x14ac:dyDescent="0.45">
      <c r="C105" s="229"/>
      <c r="D105" s="149"/>
      <c r="E105" s="149"/>
      <c r="F105" s="149"/>
      <c r="G105" s="149"/>
      <c r="H105" s="149"/>
      <c r="I105" s="229"/>
      <c r="J105" s="149"/>
      <c r="N105" s="149"/>
      <c r="O105" s="149"/>
      <c r="P105" s="149"/>
      <c r="Q105" s="149"/>
      <c r="U105" s="150"/>
      <c r="V105" s="150"/>
      <c r="W105" s="150"/>
      <c r="X105" s="150"/>
      <c r="Z105" s="149"/>
      <c r="AA105" s="150"/>
      <c r="AB105" s="149"/>
      <c r="AC105" s="150"/>
      <c r="AD105" s="149"/>
      <c r="AE105" s="150"/>
    </row>
    <row r="106" spans="1:42" s="148" customFormat="1" ht="15.4" x14ac:dyDescent="0.45">
      <c r="A106" s="152"/>
      <c r="C106" s="229"/>
      <c r="D106" s="149"/>
      <c r="E106" s="149"/>
      <c r="F106" s="149"/>
      <c r="G106" s="149"/>
      <c r="H106" s="149"/>
      <c r="I106" s="229"/>
      <c r="J106" s="149"/>
      <c r="N106" s="149"/>
      <c r="O106" s="149"/>
      <c r="P106" s="149"/>
      <c r="Q106" s="149"/>
      <c r="U106" s="150"/>
      <c r="V106" s="150"/>
      <c r="W106" s="150"/>
      <c r="X106" s="150"/>
      <c r="Z106" s="149"/>
      <c r="AA106" s="150"/>
      <c r="AB106" s="149"/>
      <c r="AC106" s="150"/>
      <c r="AD106" s="149"/>
      <c r="AE106" s="150"/>
    </row>
    <row r="107" spans="1:42" s="148" customFormat="1" ht="15.4" x14ac:dyDescent="0.45">
      <c r="C107" s="229"/>
      <c r="D107" s="149"/>
      <c r="E107" s="149"/>
      <c r="F107" s="149"/>
      <c r="G107" s="149"/>
      <c r="H107" s="149"/>
      <c r="I107" s="229"/>
      <c r="J107" s="149"/>
      <c r="N107" s="149"/>
      <c r="O107" s="149"/>
      <c r="P107" s="149"/>
      <c r="Q107" s="149"/>
      <c r="U107" s="150"/>
      <c r="V107" s="150"/>
      <c r="W107" s="150"/>
      <c r="X107" s="150"/>
      <c r="Z107" s="149"/>
      <c r="AA107" s="150"/>
      <c r="AB107" s="149"/>
      <c r="AC107" s="150"/>
      <c r="AD107" s="149"/>
      <c r="AE107" s="150"/>
    </row>
    <row r="108" spans="1:42" s="148" customFormat="1" ht="15.4" x14ac:dyDescent="0.45">
      <c r="C108" s="229"/>
      <c r="D108" s="149"/>
      <c r="E108" s="149"/>
      <c r="F108" s="149"/>
      <c r="G108" s="149"/>
      <c r="H108" s="149"/>
      <c r="I108" s="229"/>
      <c r="J108" s="149"/>
      <c r="N108" s="149"/>
      <c r="O108" s="149"/>
      <c r="P108" s="149"/>
      <c r="Q108" s="149"/>
      <c r="U108" s="150"/>
      <c r="V108" s="150"/>
      <c r="W108" s="150"/>
      <c r="X108" s="150"/>
      <c r="Z108" s="149"/>
      <c r="AA108" s="150"/>
      <c r="AB108" s="149"/>
      <c r="AC108" s="150"/>
      <c r="AD108" s="149"/>
      <c r="AE108" s="150"/>
    </row>
    <row r="109" spans="1:42" s="148" customFormat="1" ht="15.4" x14ac:dyDescent="0.45">
      <c r="A109" s="318" t="s">
        <v>158</v>
      </c>
      <c r="C109" s="229"/>
      <c r="D109" s="149"/>
      <c r="E109" s="149"/>
      <c r="F109" s="149"/>
      <c r="G109" s="149"/>
      <c r="H109" s="149"/>
      <c r="I109" s="229"/>
      <c r="J109" s="149"/>
      <c r="N109" s="149"/>
      <c r="O109" s="149"/>
      <c r="P109" s="149"/>
      <c r="Q109" s="149"/>
      <c r="U109" s="150"/>
      <c r="V109" s="150"/>
      <c r="W109" s="150"/>
      <c r="X109" s="150"/>
      <c r="Z109" s="149"/>
      <c r="AA109" s="150"/>
      <c r="AB109" s="149"/>
      <c r="AC109" s="150"/>
      <c r="AD109" s="149"/>
      <c r="AE109" s="150"/>
    </row>
    <row r="110" spans="1:42" s="148" customFormat="1" ht="15.4" x14ac:dyDescent="0.45">
      <c r="A110" s="319"/>
      <c r="C110" s="229"/>
      <c r="D110" s="149"/>
      <c r="E110" s="149"/>
      <c r="F110" s="149"/>
      <c r="G110" s="149"/>
      <c r="H110" s="149"/>
      <c r="I110" s="229"/>
      <c r="J110" s="149"/>
      <c r="N110" s="149"/>
      <c r="O110" s="149"/>
      <c r="P110" s="149"/>
      <c r="Q110" s="149"/>
      <c r="U110" s="150"/>
      <c r="V110" s="150"/>
      <c r="W110" s="150"/>
      <c r="X110" s="150"/>
      <c r="Z110" s="149"/>
      <c r="AA110" s="150"/>
      <c r="AB110" s="149"/>
      <c r="AC110" s="150"/>
      <c r="AD110" s="149"/>
      <c r="AE110" s="150"/>
    </row>
    <row r="111" spans="1:42" s="148" customFormat="1" ht="15.4" x14ac:dyDescent="0.45">
      <c r="C111" s="229"/>
      <c r="D111" s="149"/>
      <c r="E111" s="149"/>
      <c r="F111" s="149"/>
      <c r="G111" s="149"/>
      <c r="H111" s="149"/>
      <c r="I111" s="229"/>
      <c r="J111" s="149"/>
      <c r="N111" s="149"/>
      <c r="O111" s="149"/>
      <c r="P111" s="149"/>
      <c r="Q111" s="149"/>
      <c r="U111" s="150"/>
      <c r="V111" s="150"/>
      <c r="W111" s="150"/>
      <c r="X111" s="150"/>
      <c r="Z111" s="149"/>
      <c r="AA111" s="150"/>
      <c r="AB111" s="149"/>
      <c r="AC111" s="150"/>
      <c r="AD111" s="149"/>
      <c r="AE111" s="150"/>
    </row>
    <row r="112" spans="1:42" s="148" customFormat="1" ht="15.4" x14ac:dyDescent="0.45">
      <c r="C112" s="229"/>
      <c r="D112" s="149"/>
      <c r="E112" s="149"/>
      <c r="F112" s="149"/>
      <c r="G112" s="149"/>
      <c r="H112" s="149"/>
      <c r="I112" s="229"/>
      <c r="J112" s="149"/>
      <c r="N112" s="149"/>
      <c r="O112" s="149"/>
      <c r="P112" s="149"/>
      <c r="Q112" s="149"/>
      <c r="U112" s="150"/>
      <c r="V112" s="150"/>
      <c r="W112" s="150"/>
      <c r="X112" s="150"/>
      <c r="Z112" s="149"/>
      <c r="AA112" s="150"/>
      <c r="AB112" s="149"/>
      <c r="AC112" s="150"/>
      <c r="AD112" s="149"/>
      <c r="AE112" s="150"/>
    </row>
    <row r="113" spans="3:31" s="148" customFormat="1" ht="15.4" x14ac:dyDescent="0.45">
      <c r="C113" s="229"/>
      <c r="D113" s="149"/>
      <c r="E113" s="149"/>
      <c r="F113" s="149"/>
      <c r="G113" s="149"/>
      <c r="H113" s="149"/>
      <c r="I113" s="229"/>
      <c r="J113" s="149"/>
      <c r="N113" s="149"/>
      <c r="O113" s="149"/>
      <c r="P113" s="149"/>
      <c r="Q113" s="149"/>
      <c r="U113" s="150"/>
      <c r="V113" s="150"/>
      <c r="W113" s="150"/>
      <c r="X113" s="150"/>
      <c r="Z113" s="149"/>
      <c r="AA113" s="150"/>
      <c r="AB113" s="149"/>
      <c r="AC113" s="150"/>
      <c r="AD113" s="149"/>
      <c r="AE113" s="150"/>
    </row>
    <row r="114" spans="3:31" s="148" customFormat="1" ht="15.4" x14ac:dyDescent="0.45">
      <c r="C114" s="229"/>
      <c r="D114" s="149"/>
      <c r="E114" s="149"/>
      <c r="F114" s="149"/>
      <c r="G114" s="149"/>
      <c r="H114" s="149"/>
      <c r="I114" s="229"/>
      <c r="J114" s="149"/>
      <c r="N114" s="149"/>
      <c r="O114" s="149"/>
      <c r="P114" s="149"/>
      <c r="Q114" s="149"/>
      <c r="U114" s="150"/>
      <c r="V114" s="150"/>
      <c r="W114" s="150"/>
      <c r="X114" s="150"/>
      <c r="Z114" s="149"/>
      <c r="AA114" s="150"/>
      <c r="AB114" s="149"/>
      <c r="AC114" s="150"/>
      <c r="AD114" s="149"/>
      <c r="AE114" s="150"/>
    </row>
    <row r="115" spans="3:31" s="148" customFormat="1" ht="15.4" x14ac:dyDescent="0.45">
      <c r="C115" s="229"/>
      <c r="D115" s="149"/>
      <c r="E115" s="149"/>
      <c r="F115" s="149"/>
      <c r="G115" s="149"/>
      <c r="H115" s="149"/>
      <c r="I115" s="229"/>
      <c r="J115" s="149"/>
      <c r="N115" s="149"/>
      <c r="O115" s="149"/>
      <c r="P115" s="149"/>
      <c r="Q115" s="149"/>
      <c r="U115" s="150"/>
      <c r="V115" s="150"/>
      <c r="W115" s="150"/>
      <c r="X115" s="150"/>
      <c r="Z115" s="149"/>
      <c r="AA115" s="150"/>
      <c r="AB115" s="149"/>
      <c r="AC115" s="150"/>
      <c r="AD115" s="149"/>
      <c r="AE115" s="150"/>
    </row>
    <row r="116" spans="3:31" s="148" customFormat="1" ht="15.4" x14ac:dyDescent="0.45">
      <c r="C116" s="229"/>
      <c r="D116" s="149"/>
      <c r="E116" s="149"/>
      <c r="F116" s="149"/>
      <c r="G116" s="149"/>
      <c r="H116" s="149"/>
      <c r="I116" s="229"/>
      <c r="J116" s="149"/>
      <c r="N116" s="149"/>
      <c r="O116" s="149"/>
      <c r="P116" s="149"/>
      <c r="Q116" s="149"/>
      <c r="U116" s="150"/>
      <c r="V116" s="150"/>
      <c r="W116" s="150"/>
      <c r="X116" s="150"/>
      <c r="Z116" s="149"/>
      <c r="AA116" s="150"/>
      <c r="AB116" s="149"/>
      <c r="AC116" s="150"/>
      <c r="AD116" s="149"/>
      <c r="AE116" s="150"/>
    </row>
    <row r="117" spans="3:31" s="148" customFormat="1" ht="15.4" x14ac:dyDescent="0.45">
      <c r="C117" s="229"/>
      <c r="D117" s="149"/>
      <c r="E117" s="149"/>
      <c r="F117" s="149"/>
      <c r="G117" s="149"/>
      <c r="H117" s="149"/>
      <c r="I117" s="229"/>
      <c r="J117" s="149"/>
      <c r="N117" s="149"/>
      <c r="O117" s="149"/>
      <c r="P117" s="149"/>
      <c r="Q117" s="149"/>
      <c r="U117" s="150"/>
      <c r="V117" s="150"/>
      <c r="W117" s="150"/>
      <c r="X117" s="150"/>
      <c r="Z117" s="149"/>
      <c r="AA117" s="150"/>
      <c r="AB117" s="149"/>
      <c r="AC117" s="150"/>
      <c r="AD117" s="149"/>
      <c r="AE117" s="150"/>
    </row>
    <row r="118" spans="3:31" s="148" customFormat="1" ht="15.4" x14ac:dyDescent="0.45">
      <c r="C118" s="229"/>
      <c r="D118" s="149"/>
      <c r="E118" s="149"/>
      <c r="F118" s="149"/>
      <c r="G118" s="149"/>
      <c r="H118" s="149"/>
      <c r="I118" s="229"/>
      <c r="J118" s="149"/>
      <c r="N118" s="149"/>
      <c r="O118" s="149"/>
      <c r="P118" s="149"/>
      <c r="Q118" s="149"/>
      <c r="U118" s="150"/>
      <c r="V118" s="150"/>
      <c r="W118" s="150"/>
      <c r="X118" s="150"/>
      <c r="Z118" s="149"/>
      <c r="AA118" s="150"/>
      <c r="AB118" s="149"/>
      <c r="AC118" s="150"/>
      <c r="AD118" s="149"/>
      <c r="AE118" s="150"/>
    </row>
    <row r="119" spans="3:31" s="148" customFormat="1" ht="15.4" x14ac:dyDescent="0.45">
      <c r="C119" s="229"/>
      <c r="D119" s="149"/>
      <c r="E119" s="149"/>
      <c r="F119" s="149"/>
      <c r="G119" s="149"/>
      <c r="H119" s="149"/>
      <c r="I119" s="229"/>
      <c r="J119" s="149"/>
      <c r="N119" s="149"/>
      <c r="O119" s="149"/>
      <c r="P119" s="149"/>
      <c r="Q119" s="149"/>
      <c r="U119" s="150"/>
      <c r="V119" s="150"/>
      <c r="W119" s="150"/>
      <c r="X119" s="150"/>
      <c r="Z119" s="149"/>
      <c r="AA119" s="150"/>
      <c r="AB119" s="149"/>
      <c r="AC119" s="150"/>
      <c r="AD119" s="149"/>
      <c r="AE119" s="150"/>
    </row>
    <row r="120" spans="3:31" s="148" customFormat="1" ht="15.4" x14ac:dyDescent="0.45">
      <c r="C120" s="229"/>
      <c r="D120" s="149"/>
      <c r="E120" s="149"/>
      <c r="F120" s="149"/>
      <c r="G120" s="149"/>
      <c r="H120" s="149"/>
      <c r="I120" s="229"/>
      <c r="J120" s="149"/>
      <c r="N120" s="149"/>
      <c r="O120" s="149"/>
      <c r="P120" s="149"/>
      <c r="Q120" s="149"/>
      <c r="U120" s="150"/>
      <c r="V120" s="150"/>
      <c r="W120" s="150"/>
      <c r="X120" s="150"/>
      <c r="Z120" s="149"/>
      <c r="AA120" s="150"/>
      <c r="AB120" s="149"/>
      <c r="AC120" s="150"/>
      <c r="AD120" s="149"/>
      <c r="AE120" s="150"/>
    </row>
    <row r="121" spans="3:31" s="148" customFormat="1" ht="15.4" x14ac:dyDescent="0.45">
      <c r="C121" s="229"/>
      <c r="D121" s="149"/>
      <c r="E121" s="149"/>
      <c r="F121" s="149"/>
      <c r="G121" s="149"/>
      <c r="H121" s="149"/>
      <c r="I121" s="229"/>
      <c r="J121" s="149"/>
      <c r="N121" s="149"/>
      <c r="O121" s="149"/>
      <c r="P121" s="149"/>
      <c r="Q121" s="149"/>
      <c r="U121" s="150"/>
      <c r="V121" s="150"/>
      <c r="W121" s="150"/>
      <c r="X121" s="150"/>
      <c r="Z121" s="149"/>
      <c r="AA121" s="150"/>
      <c r="AB121" s="149"/>
      <c r="AC121" s="150"/>
      <c r="AD121" s="149"/>
      <c r="AE121" s="150"/>
    </row>
    <row r="122" spans="3:31" s="148" customFormat="1" ht="15.4" x14ac:dyDescent="0.45">
      <c r="C122" s="229"/>
      <c r="D122" s="149"/>
      <c r="E122" s="149"/>
      <c r="F122" s="149"/>
      <c r="G122" s="149"/>
      <c r="H122" s="149"/>
      <c r="I122" s="229"/>
      <c r="J122" s="149"/>
      <c r="N122" s="149"/>
      <c r="O122" s="149"/>
      <c r="P122" s="149"/>
      <c r="Q122" s="149"/>
      <c r="U122" s="150"/>
      <c r="V122" s="150"/>
      <c r="W122" s="150"/>
      <c r="X122" s="150"/>
      <c r="Z122" s="149"/>
      <c r="AA122" s="150"/>
      <c r="AB122" s="149"/>
      <c r="AC122" s="150"/>
      <c r="AD122" s="149"/>
      <c r="AE122" s="150"/>
    </row>
  </sheetData>
  <mergeCells count="24">
    <mergeCell ref="A104:J104"/>
    <mergeCell ref="N4:Q4"/>
    <mergeCell ref="AD5:AE5"/>
    <mergeCell ref="U4:X4"/>
    <mergeCell ref="A4:H4"/>
    <mergeCell ref="A103:H103"/>
    <mergeCell ref="C5:D5"/>
    <mergeCell ref="E5:F5"/>
    <mergeCell ref="G5:H5"/>
    <mergeCell ref="L5:M5"/>
    <mergeCell ref="A1:J1"/>
    <mergeCell ref="A2:J2"/>
    <mergeCell ref="A3:J3"/>
    <mergeCell ref="AG5:AH5"/>
    <mergeCell ref="A102:H102"/>
    <mergeCell ref="I5:J5"/>
    <mergeCell ref="N5:O5"/>
    <mergeCell ref="Z5:AA5"/>
    <mergeCell ref="AB5:AC5"/>
    <mergeCell ref="P5:Q5"/>
    <mergeCell ref="S5:T5"/>
    <mergeCell ref="U5:V5"/>
    <mergeCell ref="W5:X5"/>
    <mergeCell ref="A101:H101"/>
  </mergeCells>
  <printOptions horizontalCentered="1" verticalCentered="1" gridLines="1"/>
  <pageMargins left="0.2" right="0.2" top="0" bottom="0" header="0.3" footer="0.3"/>
  <pageSetup scale="43" orientation="portrait" r:id="rId1"/>
  <ignoredErrors>
    <ignoredError sqref="E99 G99 G66:G73 E66:E73 G81 E81 G89:G91 E89:E91 E64 G64 G23:G36 E23:E36 G96 E96 G58:G61 E58:E61 E56 G56 E8 G8 G51 E51 E75:E76 G75:G76 E43:E49 G43:G49 E95 G95 E12:E21 G12:G21 G41 E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topLeftCell="A20" workbookViewId="0">
      <selection activeCell="A30" sqref="A30"/>
    </sheetView>
  </sheetViews>
  <sheetFormatPr defaultColWidth="9.140625" defaultRowHeight="15.75" x14ac:dyDescent="0.25"/>
  <cols>
    <col min="1" max="1" width="60.140625" style="152" customWidth="1"/>
    <col min="2" max="2" width="18.7109375" style="152" hidden="1" customWidth="1"/>
    <col min="3" max="3" width="0" style="152" hidden="1" customWidth="1"/>
    <col min="4" max="4" width="13.42578125" style="152" hidden="1" customWidth="1"/>
    <col min="5" max="5" width="23.85546875" style="152" customWidth="1"/>
    <col min="6" max="16384" width="9.140625" style="152"/>
  </cols>
  <sheetData>
    <row r="1" spans="1:8" ht="27" customHeight="1" x14ac:dyDescent="0.25">
      <c r="A1" s="339" t="s">
        <v>0</v>
      </c>
      <c r="B1" s="339"/>
      <c r="C1" s="339"/>
      <c r="D1" s="339"/>
      <c r="E1" s="339"/>
    </row>
    <row r="2" spans="1:8" ht="27" customHeight="1" x14ac:dyDescent="0.25">
      <c r="A2" s="339" t="s">
        <v>75</v>
      </c>
      <c r="B2" s="339"/>
      <c r="C2" s="339"/>
      <c r="D2" s="339"/>
      <c r="E2" s="339"/>
    </row>
    <row r="3" spans="1:8" ht="36.75" customHeight="1" x14ac:dyDescent="0.25">
      <c r="A3" s="340" t="s">
        <v>164</v>
      </c>
      <c r="B3" s="340"/>
      <c r="C3" s="340"/>
      <c r="D3" s="340"/>
      <c r="E3" s="340"/>
      <c r="F3" s="158"/>
      <c r="G3" s="158"/>
      <c r="H3" s="158"/>
    </row>
    <row r="4" spans="1:8" ht="16.5" thickBot="1" x14ac:dyDescent="0.3">
      <c r="A4" s="3"/>
      <c r="B4" s="159"/>
      <c r="C4" s="329" t="s">
        <v>139</v>
      </c>
      <c r="D4" s="329" t="s">
        <v>140</v>
      </c>
      <c r="E4" s="330"/>
    </row>
    <row r="5" spans="1:8" ht="16.5" thickBot="1" x14ac:dyDescent="0.3">
      <c r="A5" s="161" t="s">
        <v>76</v>
      </c>
      <c r="B5" s="320" t="s">
        <v>77</v>
      </c>
      <c r="D5" s="324" t="s">
        <v>77</v>
      </c>
      <c r="E5" s="320" t="s">
        <v>77</v>
      </c>
    </row>
    <row r="6" spans="1:8" x14ac:dyDescent="0.25">
      <c r="A6" s="163" t="s">
        <v>78</v>
      </c>
      <c r="B6" s="321">
        <v>14</v>
      </c>
      <c r="C6" s="152">
        <v>1.0349999999999999</v>
      </c>
      <c r="D6" s="325">
        <f>B6*C6</f>
        <v>14.489999999999998</v>
      </c>
      <c r="E6" s="321">
        <v>18</v>
      </c>
    </row>
    <row r="7" spans="1:8" x14ac:dyDescent="0.25">
      <c r="A7" s="165" t="s">
        <v>79</v>
      </c>
      <c r="B7" s="322">
        <v>17</v>
      </c>
      <c r="C7" s="152">
        <v>1.0349999999999999</v>
      </c>
      <c r="D7" s="325">
        <f t="shared" ref="D7:D16" si="0">B7*C7</f>
        <v>17.594999999999999</v>
      </c>
      <c r="E7" s="322">
        <v>20</v>
      </c>
    </row>
    <row r="8" spans="1:8" x14ac:dyDescent="0.25">
      <c r="A8" s="165" t="s">
        <v>80</v>
      </c>
      <c r="B8" s="322">
        <v>46</v>
      </c>
      <c r="C8" s="152">
        <v>1.0349999999999999</v>
      </c>
      <c r="D8" s="325">
        <f t="shared" si="0"/>
        <v>47.61</v>
      </c>
      <c r="E8" s="322">
        <v>48</v>
      </c>
    </row>
    <row r="9" spans="1:8" x14ac:dyDescent="0.25">
      <c r="A9" s="337" t="s">
        <v>160</v>
      </c>
      <c r="B9" s="322"/>
      <c r="D9" s="325"/>
      <c r="E9" s="322">
        <v>50</v>
      </c>
    </row>
    <row r="10" spans="1:8" x14ac:dyDescent="0.25">
      <c r="A10" s="165" t="s">
        <v>81</v>
      </c>
      <c r="B10" s="322">
        <v>110</v>
      </c>
      <c r="C10" s="152">
        <v>1.05</v>
      </c>
      <c r="D10" s="325">
        <f t="shared" si="0"/>
        <v>115.5</v>
      </c>
      <c r="E10" s="322">
        <v>120</v>
      </c>
    </row>
    <row r="11" spans="1:8" x14ac:dyDescent="0.25">
      <c r="A11" s="165" t="s">
        <v>136</v>
      </c>
      <c r="B11" s="322">
        <v>110</v>
      </c>
      <c r="C11" s="152">
        <v>1.05</v>
      </c>
      <c r="D11" s="325">
        <f t="shared" si="0"/>
        <v>115.5</v>
      </c>
      <c r="E11" s="322">
        <v>120</v>
      </c>
    </row>
    <row r="12" spans="1:8" x14ac:dyDescent="0.25">
      <c r="A12" s="165" t="s">
        <v>82</v>
      </c>
      <c r="B12" s="322">
        <v>69</v>
      </c>
      <c r="C12" s="152">
        <v>1.05</v>
      </c>
      <c r="D12" s="325">
        <f t="shared" si="0"/>
        <v>72.45</v>
      </c>
      <c r="E12" s="322">
        <v>72</v>
      </c>
    </row>
    <row r="13" spans="1:8" x14ac:dyDescent="0.25">
      <c r="A13" s="165" t="s">
        <v>83</v>
      </c>
      <c r="B13" s="322">
        <v>63</v>
      </c>
      <c r="C13" s="152">
        <v>1.05</v>
      </c>
      <c r="D13" s="325">
        <f t="shared" si="0"/>
        <v>66.150000000000006</v>
      </c>
      <c r="E13" s="322">
        <v>72</v>
      </c>
    </row>
    <row r="14" spans="1:8" x14ac:dyDescent="0.25">
      <c r="A14" s="165" t="s">
        <v>84</v>
      </c>
      <c r="B14" s="322">
        <v>73</v>
      </c>
      <c r="C14" s="152">
        <v>1.05</v>
      </c>
      <c r="D14" s="325">
        <f t="shared" si="0"/>
        <v>76.650000000000006</v>
      </c>
      <c r="E14" s="322">
        <v>77</v>
      </c>
    </row>
    <row r="15" spans="1:8" x14ac:dyDescent="0.25">
      <c r="A15" s="165" t="s">
        <v>85</v>
      </c>
      <c r="B15" s="322">
        <v>17</v>
      </c>
      <c r="C15" s="152">
        <v>1.0349999999999999</v>
      </c>
      <c r="D15" s="325">
        <f t="shared" si="0"/>
        <v>17.594999999999999</v>
      </c>
      <c r="E15" s="322">
        <v>20</v>
      </c>
    </row>
    <row r="16" spans="1:8" ht="16.5" thickBot="1" x14ac:dyDescent="0.3">
      <c r="A16" s="167" t="s">
        <v>86</v>
      </c>
      <c r="B16" s="323">
        <v>40</v>
      </c>
      <c r="C16" s="152">
        <v>1.0349999999999999</v>
      </c>
      <c r="D16" s="325">
        <f t="shared" si="0"/>
        <v>41.4</v>
      </c>
      <c r="E16" s="323">
        <v>41</v>
      </c>
    </row>
    <row r="17" spans="1:5" x14ac:dyDescent="0.25">
      <c r="A17" s="159"/>
      <c r="B17" s="159"/>
      <c r="C17" s="159"/>
      <c r="D17" s="159"/>
      <c r="E17" s="159"/>
    </row>
    <row r="18" spans="1:5" ht="44.25" customHeight="1" x14ac:dyDescent="0.25">
      <c r="A18" s="368" t="s">
        <v>87</v>
      </c>
      <c r="B18" s="368"/>
      <c r="C18" s="159"/>
      <c r="D18" s="159"/>
      <c r="E18" s="159"/>
    </row>
    <row r="19" spans="1:5" x14ac:dyDescent="0.25">
      <c r="A19" s="327"/>
      <c r="B19" s="327"/>
      <c r="C19" s="159"/>
      <c r="D19" s="159"/>
      <c r="E19" s="159"/>
    </row>
    <row r="20" spans="1:5" ht="15.75" customHeight="1" x14ac:dyDescent="0.25">
      <c r="A20" s="343" t="s">
        <v>109</v>
      </c>
      <c r="B20" s="343"/>
      <c r="C20" s="343"/>
      <c r="D20" s="343"/>
      <c r="E20" s="343"/>
    </row>
    <row r="21" spans="1:5" x14ac:dyDescent="0.25">
      <c r="A21" s="343"/>
      <c r="B21" s="343"/>
      <c r="C21" s="343"/>
      <c r="D21" s="343"/>
      <c r="E21" s="343"/>
    </row>
    <row r="22" spans="1:5" x14ac:dyDescent="0.25">
      <c r="A22" s="326"/>
      <c r="B22" s="159"/>
      <c r="C22" s="159"/>
      <c r="D22" s="159"/>
      <c r="E22" s="159"/>
    </row>
    <row r="23" spans="1:5" x14ac:dyDescent="0.25">
      <c r="A23" s="159"/>
      <c r="B23" s="159"/>
      <c r="C23" s="159"/>
      <c r="D23" s="159"/>
      <c r="E23" s="159"/>
    </row>
    <row r="24" spans="1:5" x14ac:dyDescent="0.25">
      <c r="A24" s="328" t="s">
        <v>165</v>
      </c>
      <c r="B24" s="159"/>
      <c r="C24" s="159"/>
      <c r="D24" s="159"/>
      <c r="E24" s="159"/>
    </row>
    <row r="25" spans="1:5" x14ac:dyDescent="0.25">
      <c r="A25" s="159" t="s">
        <v>166</v>
      </c>
      <c r="B25" s="159"/>
      <c r="C25" s="159"/>
      <c r="D25" s="159"/>
      <c r="E25" s="159"/>
    </row>
    <row r="26" spans="1:5" x14ac:dyDescent="0.25">
      <c r="B26" s="159"/>
      <c r="C26" s="159"/>
      <c r="D26" s="159"/>
      <c r="E26" s="159"/>
    </row>
    <row r="40" spans="1:1" x14ac:dyDescent="0.25">
      <c r="A40" s="152" t="s">
        <v>88</v>
      </c>
    </row>
  </sheetData>
  <mergeCells count="5">
    <mergeCell ref="A18:B18"/>
    <mergeCell ref="A20:E21"/>
    <mergeCell ref="A1:E1"/>
    <mergeCell ref="A2:E2"/>
    <mergeCell ref="A3:E3"/>
  </mergeCells>
  <printOptions horizontalCentered="1" gridLines="1"/>
  <pageMargins left="0.7" right="0.7" top="1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A29" sqref="A29"/>
    </sheetView>
  </sheetViews>
  <sheetFormatPr defaultColWidth="9.140625" defaultRowHeight="15.75" x14ac:dyDescent="0.25"/>
  <cols>
    <col min="1" max="1" width="64.5703125" style="152" customWidth="1"/>
    <col min="2" max="2" width="18.7109375" style="152" customWidth="1"/>
    <col min="3" max="16384" width="9.140625" style="152"/>
  </cols>
  <sheetData>
    <row r="1" spans="1:7" s="157" customFormat="1" ht="23.25" x14ac:dyDescent="0.25">
      <c r="A1" s="339" t="s">
        <v>0</v>
      </c>
      <c r="B1" s="339"/>
    </row>
    <row r="2" spans="1:7" s="157" customFormat="1" ht="23.25" x14ac:dyDescent="0.25">
      <c r="A2" s="339" t="s">
        <v>89</v>
      </c>
      <c r="B2" s="339"/>
    </row>
    <row r="3" spans="1:7" s="157" customFormat="1" ht="39.75" customHeight="1" x14ac:dyDescent="0.25">
      <c r="A3" s="340" t="s">
        <v>159</v>
      </c>
      <c r="B3" s="340"/>
      <c r="C3" s="214"/>
      <c r="D3" s="158"/>
      <c r="E3" s="158"/>
      <c r="F3" s="158"/>
      <c r="G3" s="158"/>
    </row>
    <row r="4" spans="1:7" ht="16.5" thickBot="1" x14ac:dyDescent="0.3">
      <c r="A4" s="3"/>
      <c r="B4" s="159"/>
    </row>
    <row r="5" spans="1:7" ht="16.5" thickBot="1" x14ac:dyDescent="0.3">
      <c r="A5" s="161" t="s">
        <v>76</v>
      </c>
      <c r="B5" s="162" t="s">
        <v>108</v>
      </c>
    </row>
    <row r="6" spans="1:7" ht="18.75" x14ac:dyDescent="0.3">
      <c r="A6" s="169" t="s">
        <v>90</v>
      </c>
      <c r="B6" s="164">
        <v>12</v>
      </c>
    </row>
    <row r="7" spans="1:7" ht="18.75" x14ac:dyDescent="0.3">
      <c r="A7" s="170" t="s">
        <v>107</v>
      </c>
      <c r="B7" s="166">
        <v>1</v>
      </c>
    </row>
    <row r="8" spans="1:7" ht="18.75" x14ac:dyDescent="0.3">
      <c r="A8" s="170" t="s">
        <v>91</v>
      </c>
      <c r="B8" s="166">
        <v>27</v>
      </c>
    </row>
    <row r="9" spans="1:7" ht="18.75" x14ac:dyDescent="0.3">
      <c r="A9" s="170" t="s">
        <v>92</v>
      </c>
      <c r="B9" s="166">
        <v>27</v>
      </c>
    </row>
    <row r="10" spans="1:7" ht="18.75" x14ac:dyDescent="0.3">
      <c r="A10" s="170" t="s">
        <v>93</v>
      </c>
      <c r="B10" s="166">
        <v>27</v>
      </c>
    </row>
    <row r="11" spans="1:7" ht="18.75" x14ac:dyDescent="0.3">
      <c r="A11" s="170" t="s">
        <v>94</v>
      </c>
      <c r="B11" s="166">
        <v>32</v>
      </c>
    </row>
    <row r="12" spans="1:7" ht="18.75" x14ac:dyDescent="0.3">
      <c r="A12" s="338" t="s">
        <v>161</v>
      </c>
      <c r="B12" s="166">
        <v>562</v>
      </c>
    </row>
    <row r="13" spans="1:7" ht="18.75" x14ac:dyDescent="0.3">
      <c r="A13" s="170" t="s">
        <v>95</v>
      </c>
      <c r="B13" s="166">
        <v>113</v>
      </c>
    </row>
    <row r="14" spans="1:7" ht="18.75" x14ac:dyDescent="0.3">
      <c r="A14" s="170" t="s">
        <v>96</v>
      </c>
      <c r="B14" s="166">
        <v>27</v>
      </c>
    </row>
    <row r="15" spans="1:7" ht="18.75" x14ac:dyDescent="0.3">
      <c r="A15" s="170" t="s">
        <v>97</v>
      </c>
      <c r="B15" s="166">
        <v>106</v>
      </c>
    </row>
    <row r="16" spans="1:7" ht="18.75" x14ac:dyDescent="0.3">
      <c r="A16" s="338" t="s">
        <v>162</v>
      </c>
      <c r="B16" s="166">
        <v>50</v>
      </c>
    </row>
    <row r="17" spans="1:2" ht="18.75" x14ac:dyDescent="0.3">
      <c r="A17" s="170" t="s">
        <v>28</v>
      </c>
      <c r="B17" s="166">
        <v>100</v>
      </c>
    </row>
    <row r="18" spans="1:2" ht="18.75" x14ac:dyDescent="0.3">
      <c r="A18" s="170" t="s">
        <v>98</v>
      </c>
      <c r="B18" s="166">
        <v>530</v>
      </c>
    </row>
    <row r="19" spans="1:2" ht="18.75" x14ac:dyDescent="0.3">
      <c r="A19" s="170" t="s">
        <v>99</v>
      </c>
      <c r="B19" s="166">
        <v>175</v>
      </c>
    </row>
    <row r="20" spans="1:2" ht="19.5" thickBot="1" x14ac:dyDescent="0.35">
      <c r="A20" s="171" t="s">
        <v>100</v>
      </c>
      <c r="B20" s="168">
        <v>20</v>
      </c>
    </row>
    <row r="21" spans="1:2" x14ac:dyDescent="0.25">
      <c r="A21" s="159"/>
      <c r="B21" s="159"/>
    </row>
    <row r="22" spans="1:2" ht="33.75" customHeight="1" x14ac:dyDescent="0.25">
      <c r="A22" s="369" t="s">
        <v>101</v>
      </c>
      <c r="B22" s="369"/>
    </row>
    <row r="23" spans="1:2" x14ac:dyDescent="0.25">
      <c r="A23" s="159"/>
      <c r="B23" s="159"/>
    </row>
    <row r="24" spans="1:2" x14ac:dyDescent="0.25">
      <c r="A24" s="328" t="s">
        <v>163</v>
      </c>
      <c r="B24" s="159"/>
    </row>
    <row r="28" spans="1:2" x14ac:dyDescent="0.25">
      <c r="A28" s="148"/>
    </row>
  </sheetData>
  <mergeCells count="4">
    <mergeCell ref="A1:B1"/>
    <mergeCell ref="A2:B2"/>
    <mergeCell ref="A22:B22"/>
    <mergeCell ref="A3:B3"/>
  </mergeCells>
  <printOptions horizontalCentered="1" gridLines="1"/>
  <pageMargins left="0.45" right="0.4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7" ma:contentTypeDescription="Create a new document." ma:contentTypeScope="" ma:versionID="38302457fb124b55f01fd93259fe8e0d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3c2afff188552fd66480523c99f2f839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71CF25-48DD-4AA5-8500-789C2B15E7EF}">
  <ds:schemaRefs>
    <ds:schemaRef ds:uri="http://schemas.microsoft.com/office/infopath/2007/PartnerControls"/>
    <ds:schemaRef ds:uri="http://www.w3.org/XML/1998/namespace"/>
    <ds:schemaRef ds:uri="http://purl.org/dc/terms/"/>
    <ds:schemaRef ds:uri="fce1a9b3-876c-481d-9ebf-ee1ba0063a5f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13157ccd-cfd1-435b-b54a-77ed15165e25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9B5E281-86AD-49BE-9AF6-B3B36B9D3C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11B54C-F101-4F70-856D-74BE64F6A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Room Rates</vt:lpstr>
      <vt:lpstr>Labor Rates</vt:lpstr>
      <vt:lpstr>Equipment Rates</vt:lpstr>
      <vt:lpstr>'Equipment Rates'!Print_Area</vt:lpstr>
      <vt:lpstr>'Labor Rates'!Print_Area</vt:lpstr>
      <vt:lpstr>'Room Rates'!Print_Area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Robbins, Theresa (Admin Affairs)</dc:creator>
  <cp:lastModifiedBy>Hazan, Scott (SALD)</cp:lastModifiedBy>
  <cp:lastPrinted>2023-03-28T15:17:23Z</cp:lastPrinted>
  <dcterms:created xsi:type="dcterms:W3CDTF">2019-07-03T17:35:28Z</dcterms:created>
  <dcterms:modified xsi:type="dcterms:W3CDTF">2023-09-11T16:38:01Z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</Properties>
</file>