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myccsu.sharepoint.com/sites/BSO-BudgetOffice/Shared Documents/General/Web Site Page/FY22 Working Data/SA/"/>
    </mc:Choice>
  </mc:AlternateContent>
  <xr:revisionPtr revIDLastSave="0" documentId="13_ncr:1_{0F890DB0-6CB9-4E72-9A09-2F4BAFA2BEC3}" xr6:coauthVersionLast="47" xr6:coauthVersionMax="47" xr10:uidLastSave="{00000000-0000-0000-0000-000000000000}"/>
  <bookViews>
    <workbookView xWindow="28680" yWindow="-120" windowWidth="29040" windowHeight="15840" tabRatio="945" xr2:uid="{00000000-000D-0000-FFFF-FFFF00000000}"/>
  </bookViews>
  <sheets>
    <sheet name="#1 FY10-FY22 All Expenditures" sheetId="9" r:id="rId1"/>
    <sheet name="#2 FY10-FY22 Expenditures" sheetId="6" r:id="rId2"/>
    <sheet name="#3-FY22 Detail By Index" sheetId="10" r:id="rId3"/>
    <sheet name="#4-Personal Services Analysis" sheetId="4" r:id="rId4"/>
  </sheets>
  <definedNames>
    <definedName name="_xlnm._FilterDatabase" localSheetId="0" hidden="1">'#1 FY10-FY22 All Expenditures'!$A$42:$K$75</definedName>
    <definedName name="_xlnm._FilterDatabase" localSheetId="1" hidden="1">'#2 FY10-FY22 Expenditures'!$A$7:$X$39</definedName>
    <definedName name="_xlnm.Print_Titles" localSheetId="2">'#3-FY22 Detail By Index'!$1:$6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4" l="1"/>
  <c r="F11" i="4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S9" i="6"/>
  <c r="U9" i="6" s="1"/>
  <c r="S10" i="6"/>
  <c r="U10" i="6" s="1"/>
  <c r="S11" i="6"/>
  <c r="U11" i="6" s="1"/>
  <c r="S12" i="6"/>
  <c r="S13" i="6"/>
  <c r="U13" i="6" s="1"/>
  <c r="S14" i="6"/>
  <c r="U14" i="6" s="1"/>
  <c r="S15" i="6"/>
  <c r="U15" i="6" s="1"/>
  <c r="S16" i="6"/>
  <c r="U16" i="6" s="1"/>
  <c r="S17" i="6"/>
  <c r="U17" i="6" s="1"/>
  <c r="S18" i="6"/>
  <c r="U18" i="6" s="1"/>
  <c r="S19" i="6"/>
  <c r="U19" i="6" s="1"/>
  <c r="S20" i="6"/>
  <c r="S21" i="6"/>
  <c r="U21" i="6" s="1"/>
  <c r="S22" i="6"/>
  <c r="U22" i="6" s="1"/>
  <c r="S23" i="6"/>
  <c r="U23" i="6" s="1"/>
  <c r="S24" i="6"/>
  <c r="U24" i="6" s="1"/>
  <c r="S25" i="6"/>
  <c r="U25" i="6" s="1"/>
  <c r="S26" i="6"/>
  <c r="U26" i="6" s="1"/>
  <c r="S27" i="6"/>
  <c r="S28" i="6"/>
  <c r="S29" i="6"/>
  <c r="U29" i="6" s="1"/>
  <c r="S30" i="6"/>
  <c r="U30" i="6" s="1"/>
  <c r="S31" i="6"/>
  <c r="U31" i="6" s="1"/>
  <c r="S32" i="6"/>
  <c r="U32" i="6" s="1"/>
  <c r="S33" i="6"/>
  <c r="U33" i="6" s="1"/>
  <c r="S34" i="6"/>
  <c r="U34" i="6" s="1"/>
  <c r="S35" i="6"/>
  <c r="U35" i="6" s="1"/>
  <c r="S36" i="6"/>
  <c r="S37" i="6"/>
  <c r="U37" i="6" s="1"/>
  <c r="S38" i="6"/>
  <c r="U38" i="6" s="1"/>
  <c r="S39" i="6"/>
  <c r="U39" i="6" s="1"/>
  <c r="S40" i="6"/>
  <c r="U40" i="6" s="1"/>
  <c r="S8" i="6"/>
  <c r="T8" i="6" s="1"/>
  <c r="O41" i="6"/>
  <c r="O42" i="6" s="1"/>
  <c r="O43" i="6" s="1"/>
  <c r="U12" i="6"/>
  <c r="U20" i="6"/>
  <c r="U27" i="6"/>
  <c r="U28" i="6"/>
  <c r="U36" i="6"/>
  <c r="O28" i="9"/>
  <c r="O29" i="9" s="1"/>
  <c r="O30" i="9" s="1"/>
  <c r="O36" i="9"/>
  <c r="O76" i="9"/>
  <c r="R77" i="10"/>
  <c r="R10" i="10"/>
  <c r="Q75" i="10"/>
  <c r="Q79" i="10" s="1"/>
  <c r="N28" i="9"/>
  <c r="N36" i="9"/>
  <c r="T41" i="6" l="1"/>
  <c r="U41" i="6"/>
  <c r="Q81" i="10"/>
  <c r="R8" i="10"/>
  <c r="U8" i="6"/>
  <c r="O37" i="9"/>
  <c r="O38" i="9" s="1"/>
  <c r="O77" i="9"/>
  <c r="O78" i="9" s="1"/>
  <c r="O40" i="9"/>
  <c r="O80" i="9" s="1"/>
  <c r="N41" i="6"/>
  <c r="N76" i="9"/>
  <c r="N40" i="9"/>
  <c r="M57" i="9"/>
  <c r="N80" i="9" l="1"/>
  <c r="M22" i="6"/>
  <c r="Q41" i="6" l="1"/>
  <c r="R41" i="6"/>
  <c r="M41" i="6"/>
  <c r="N42" i="6" s="1"/>
  <c r="N43" i="6" s="1"/>
  <c r="L41" i="6"/>
  <c r="K41" i="6"/>
  <c r="J41" i="6"/>
  <c r="I41" i="6"/>
  <c r="H41" i="6"/>
  <c r="G41" i="6"/>
  <c r="F41" i="6"/>
  <c r="E41" i="6"/>
  <c r="D41" i="6"/>
  <c r="C41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41" i="6" s="1"/>
  <c r="X34" i="6"/>
  <c r="X35" i="6"/>
  <c r="X36" i="6"/>
  <c r="X37" i="6"/>
  <c r="X38" i="6"/>
  <c r="X39" i="6"/>
  <c r="X40" i="6"/>
  <c r="W41" i="6"/>
  <c r="C75" i="10"/>
  <c r="C79" i="10" s="1"/>
  <c r="C81" i="10" s="1"/>
  <c r="D75" i="10"/>
  <c r="D79" i="10" s="1"/>
  <c r="D81" i="10" s="1"/>
  <c r="E75" i="10"/>
  <c r="E79" i="10" s="1"/>
  <c r="E81" i="10" s="1"/>
  <c r="F75" i="10"/>
  <c r="F79" i="10" s="1"/>
  <c r="G75" i="10"/>
  <c r="G79" i="10" s="1"/>
  <c r="H75" i="10"/>
  <c r="H79" i="10" s="1"/>
  <c r="I75" i="10"/>
  <c r="I79" i="10" s="1"/>
  <c r="I81" i="10" s="1"/>
  <c r="J75" i="10"/>
  <c r="J79" i="10" s="1"/>
  <c r="K75" i="10"/>
  <c r="K79" i="10" s="1"/>
  <c r="L75" i="10"/>
  <c r="L79" i="10" s="1"/>
  <c r="M75" i="10"/>
  <c r="M79" i="10" s="1"/>
  <c r="N75" i="10"/>
  <c r="N79" i="10" s="1"/>
  <c r="O75" i="10"/>
  <c r="O79" i="10" s="1"/>
  <c r="P75" i="10"/>
  <c r="P79" i="10" s="1"/>
  <c r="X8" i="6"/>
  <c r="M28" i="9"/>
  <c r="N29" i="9" s="1"/>
  <c r="N30" i="9" s="1"/>
  <c r="M36" i="9"/>
  <c r="N37" i="9" s="1"/>
  <c r="N38" i="9" s="1"/>
  <c r="M76" i="9"/>
  <c r="N77" i="9" s="1"/>
  <c r="N78" i="9" s="1"/>
  <c r="T22" i="6" l="1"/>
  <c r="T21" i="6"/>
  <c r="T36" i="6"/>
  <c r="T28" i="6"/>
  <c r="T20" i="6"/>
  <c r="T11" i="6"/>
  <c r="T35" i="6"/>
  <c r="T27" i="6"/>
  <c r="T19" i="6"/>
  <c r="T10" i="6"/>
  <c r="T38" i="6"/>
  <c r="T37" i="6"/>
  <c r="T9" i="6"/>
  <c r="T30" i="6"/>
  <c r="T12" i="6"/>
  <c r="T26" i="6"/>
  <c r="T33" i="6"/>
  <c r="T17" i="6"/>
  <c r="T16" i="6"/>
  <c r="T32" i="6"/>
  <c r="T24" i="6"/>
  <c r="T15" i="6"/>
  <c r="T13" i="6"/>
  <c r="T29" i="6"/>
  <c r="T34" i="6"/>
  <c r="T18" i="6"/>
  <c r="T25" i="6"/>
  <c r="T31" i="6"/>
  <c r="T23" i="6"/>
  <c r="T14" i="6"/>
  <c r="T40" i="6"/>
  <c r="M42" i="6"/>
  <c r="M43" i="6" s="1"/>
  <c r="M40" i="9"/>
  <c r="M80" i="9" s="1"/>
  <c r="L28" i="9" l="1"/>
  <c r="M29" i="9" s="1"/>
  <c r="M30" i="9" s="1"/>
  <c r="F81" i="10" l="1"/>
  <c r="G81" i="10"/>
  <c r="H81" i="10"/>
  <c r="J81" i="10"/>
  <c r="K81" i="10"/>
  <c r="L81" i="10"/>
  <c r="M81" i="10"/>
  <c r="N81" i="10"/>
  <c r="O81" i="10"/>
  <c r="P81" i="10"/>
  <c r="C76" i="9" l="1"/>
  <c r="D28" i="9"/>
  <c r="E28" i="9"/>
  <c r="F28" i="9"/>
  <c r="G28" i="9"/>
  <c r="H28" i="9"/>
  <c r="I28" i="9"/>
  <c r="J28" i="9"/>
  <c r="K28" i="9"/>
  <c r="L29" i="9" s="1"/>
  <c r="C28" i="9"/>
  <c r="L36" i="9"/>
  <c r="L76" i="9"/>
  <c r="M77" i="9" l="1"/>
  <c r="M78" i="9" s="1"/>
  <c r="L40" i="9"/>
  <c r="L80" i="9" s="1"/>
  <c r="M37" i="9"/>
  <c r="M38" i="9" s="1"/>
  <c r="P42" i="6"/>
  <c r="P43" i="6" s="1"/>
  <c r="E29" i="9"/>
  <c r="E30" i="9" s="1"/>
  <c r="K29" i="9"/>
  <c r="K30" i="9" s="1"/>
  <c r="K36" i="9"/>
  <c r="K76" i="9"/>
  <c r="R81" i="10"/>
  <c r="J36" i="9"/>
  <c r="J76" i="9"/>
  <c r="D36" i="9"/>
  <c r="E36" i="9"/>
  <c r="F36" i="9"/>
  <c r="F40" i="9" s="1"/>
  <c r="G36" i="9"/>
  <c r="G40" i="9" s="1"/>
  <c r="H36" i="9"/>
  <c r="H40" i="9" s="1"/>
  <c r="I36" i="9"/>
  <c r="C36" i="9"/>
  <c r="C40" i="9" s="1"/>
  <c r="C80" i="9" s="1"/>
  <c r="H29" i="9"/>
  <c r="H30" i="9" s="1"/>
  <c r="F29" i="9"/>
  <c r="F30" i="9" s="1"/>
  <c r="I76" i="9"/>
  <c r="H76" i="9"/>
  <c r="G76" i="9"/>
  <c r="F76" i="9"/>
  <c r="E76" i="9"/>
  <c r="D76" i="9"/>
  <c r="I18" i="4"/>
  <c r="H18" i="4"/>
  <c r="E18" i="4"/>
  <c r="D18" i="4"/>
  <c r="C18" i="4"/>
  <c r="J17" i="4"/>
  <c r="F17" i="4"/>
  <c r="J16" i="4"/>
  <c r="F16" i="4"/>
  <c r="J15" i="4"/>
  <c r="F15" i="4"/>
  <c r="J14" i="4"/>
  <c r="F14" i="4"/>
  <c r="J13" i="4"/>
  <c r="F13" i="4"/>
  <c r="J12" i="4"/>
  <c r="F12" i="4"/>
  <c r="J10" i="4"/>
  <c r="F10" i="4"/>
  <c r="J9" i="4"/>
  <c r="F9" i="4"/>
  <c r="G80" i="9" l="1"/>
  <c r="T39" i="6"/>
  <c r="F80" i="9"/>
  <c r="S41" i="6"/>
  <c r="H80" i="9"/>
  <c r="K42" i="6"/>
  <c r="K43" i="6" s="1"/>
  <c r="I42" i="6"/>
  <c r="I43" i="6" s="1"/>
  <c r="D77" i="9"/>
  <c r="D78" i="9" s="1"/>
  <c r="G42" i="6"/>
  <c r="G43" i="6" s="1"/>
  <c r="E42" i="6"/>
  <c r="E43" i="6" s="1"/>
  <c r="F42" i="6"/>
  <c r="F43" i="6" s="1"/>
  <c r="J42" i="6"/>
  <c r="J43" i="6" s="1"/>
  <c r="H42" i="6"/>
  <c r="H43" i="6" s="1"/>
  <c r="L42" i="6"/>
  <c r="L43" i="6" s="1"/>
  <c r="E37" i="9"/>
  <c r="E38" i="9" s="1"/>
  <c r="E40" i="9"/>
  <c r="E80" i="9" s="1"/>
  <c r="D37" i="9"/>
  <c r="D38" i="9" s="1"/>
  <c r="D40" i="9"/>
  <c r="D80" i="9" s="1"/>
  <c r="L37" i="9"/>
  <c r="L38" i="9" s="1"/>
  <c r="K40" i="9"/>
  <c r="K80" i="9" s="1"/>
  <c r="K37" i="9"/>
  <c r="K38" i="9" s="1"/>
  <c r="J40" i="9"/>
  <c r="J80" i="9" s="1"/>
  <c r="I37" i="9"/>
  <c r="I38" i="9" s="1"/>
  <c r="I40" i="9"/>
  <c r="I80" i="9" s="1"/>
  <c r="K77" i="9"/>
  <c r="K78" i="9" s="1"/>
  <c r="G37" i="9"/>
  <c r="G38" i="9" s="1"/>
  <c r="L77" i="9"/>
  <c r="L78" i="9" s="1"/>
  <c r="R75" i="10"/>
  <c r="R79" i="10" s="1"/>
  <c r="D42" i="6"/>
  <c r="D43" i="6" s="1"/>
  <c r="G77" i="9"/>
  <c r="G78" i="9" s="1"/>
  <c r="E77" i="9"/>
  <c r="E78" i="9" s="1"/>
  <c r="F77" i="9"/>
  <c r="F78" i="9" s="1"/>
  <c r="I77" i="9"/>
  <c r="I78" i="9" s="1"/>
  <c r="J77" i="9"/>
  <c r="J78" i="9" s="1"/>
  <c r="J29" i="9"/>
  <c r="J30" i="9" s="1"/>
  <c r="L30" i="9"/>
  <c r="F37" i="9"/>
  <c r="F38" i="9" s="1"/>
  <c r="H77" i="9"/>
  <c r="H78" i="9" s="1"/>
  <c r="J37" i="9"/>
  <c r="J38" i="9" s="1"/>
  <c r="D29" i="9"/>
  <c r="D30" i="9" s="1"/>
  <c r="I29" i="9"/>
  <c r="I30" i="9" s="1"/>
  <c r="H37" i="9"/>
  <c r="H38" i="9" s="1"/>
  <c r="G29" i="9"/>
  <c r="G30" i="9" s="1"/>
  <c r="J18" i="4"/>
  <c r="F18" i="4"/>
</calcChain>
</file>

<file path=xl/sharedStrings.xml><?xml version="1.0" encoding="utf-8"?>
<sst xmlns="http://schemas.openxmlformats.org/spreadsheetml/2006/main" count="494" uniqueCount="280">
  <si>
    <t>Student Affairs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</si>
  <si>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</si>
  <si>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</si>
  <si>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</si>
  <si>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</si>
  <si>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</si>
  <si>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</si>
  <si>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</si>
  <si>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</si>
  <si>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</si>
  <si>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</si>
  <si>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FY2020</t>
  </si>
  <si>
    <t>Actuals</t>
  </si>
  <si>
    <t>Full-Time</t>
  </si>
  <si>
    <t>ESS001</t>
  </si>
  <si>
    <t>Pre-Collegiate and Access Services</t>
  </si>
  <si>
    <t>HSRV01</t>
  </si>
  <si>
    <t>Student Wellness Services</t>
  </si>
  <si>
    <t>JDCL01</t>
  </si>
  <si>
    <t>Office of Student Conduct</t>
  </si>
  <si>
    <t>PREV01</t>
  </si>
  <si>
    <t>Counseling &amp; Wellness Center Office</t>
  </si>
  <si>
    <t>RECR01</t>
  </si>
  <si>
    <t>Recreation</t>
  </si>
  <si>
    <t>RESL30</t>
  </si>
  <si>
    <t>Residence Life Office</t>
  </si>
  <si>
    <t>RESL32</t>
  </si>
  <si>
    <t>Residence Life - Beecher Hall</t>
  </si>
  <si>
    <t>RESL36</t>
  </si>
  <si>
    <t>Residence Life - May Hall</t>
  </si>
  <si>
    <t>RESL37</t>
  </si>
  <si>
    <t>Residence Life - North Hall</t>
  </si>
  <si>
    <t>RESL38</t>
  </si>
  <si>
    <t>Residence Life - Sheridan Hall</t>
  </si>
  <si>
    <t>RESL39</t>
  </si>
  <si>
    <t>Residence Life - Vance Hall</t>
  </si>
  <si>
    <t>SPSS01</t>
  </si>
  <si>
    <t>Student Disability Services Office</t>
  </si>
  <si>
    <t>STAF01</t>
  </si>
  <si>
    <t>Office VP for Student Affairs</t>
  </si>
  <si>
    <t>STAF02</t>
  </si>
  <si>
    <t>Fall Orientation</t>
  </si>
  <si>
    <t>STAF03</t>
  </si>
  <si>
    <t>Student Affairs Special Projects</t>
  </si>
  <si>
    <t>STCN01</t>
  </si>
  <si>
    <t>Student Center</t>
  </si>
  <si>
    <t>STLD01</t>
  </si>
  <si>
    <t>Stdnt Act/Leadrshp Develpmnt Office</t>
  </si>
  <si>
    <t>VETS01</t>
  </si>
  <si>
    <t>Veteran Affairs Office</t>
  </si>
  <si>
    <t>Total Full-Time PS</t>
  </si>
  <si>
    <t>Change increase (decrease)</t>
  </si>
  <si>
    <t xml:space="preserve">Percentage change </t>
  </si>
  <si>
    <t>Part-Time</t>
  </si>
  <si>
    <t>Total Part-Time PS</t>
  </si>
  <si>
    <t>Total Student Affairs Full-Time &amp; Part-Time PS</t>
  </si>
  <si>
    <t>Over-Time, DPS &amp; OE</t>
  </si>
  <si>
    <t>CARR02</t>
  </si>
  <si>
    <t>Cooperative Education</t>
  </si>
  <si>
    <t>CCW001</t>
  </si>
  <si>
    <t>Committee on the Concerns for Women</t>
  </si>
  <si>
    <t>EMSC01</t>
  </si>
  <si>
    <t>Event Management Student Center</t>
  </si>
  <si>
    <t>EMSC02</t>
  </si>
  <si>
    <t>Event Parking</t>
  </si>
  <si>
    <t>ESPT01</t>
  </si>
  <si>
    <t>eSports Operations</t>
  </si>
  <si>
    <t>LGBT01</t>
  </si>
  <si>
    <t>LGBT Center</t>
  </si>
  <si>
    <t>MESI01</t>
  </si>
  <si>
    <t>Man Enough Support Initiative</t>
  </si>
  <si>
    <t>MNST01</t>
  </si>
  <si>
    <t>Campus Ministry</t>
  </si>
  <si>
    <t>PREV02</t>
  </si>
  <si>
    <t>Counseling &amp; Wellness-Spec Projects</t>
  </si>
  <si>
    <t>RESL31</t>
  </si>
  <si>
    <t>Residence Life - Barrows Hall</t>
  </si>
  <si>
    <t>RESL33</t>
  </si>
  <si>
    <t>Residence Life - Carroll Hall</t>
  </si>
  <si>
    <t>RESL34</t>
  </si>
  <si>
    <t>Residence Life - Gallaudet Hall</t>
  </si>
  <si>
    <t>RESL35</t>
  </si>
  <si>
    <t>Residence Life - James Hall</t>
  </si>
  <si>
    <t>RESL40</t>
  </si>
  <si>
    <t>Residence Life - Mid Campus</t>
  </si>
  <si>
    <t>New Student Programs</t>
  </si>
  <si>
    <t>Total Over-Time, DPS &amp; OE</t>
  </si>
  <si>
    <t>Grand Total Student Affairs</t>
  </si>
  <si>
    <t>FY20 - RESL30-713010 HEERF Funding CARES COVID19 Relief $3,688,899</t>
  </si>
  <si>
    <t>FY2021</t>
  </si>
  <si>
    <t>Original Budget</t>
  </si>
  <si>
    <t>Budget Transfers</t>
  </si>
  <si>
    <t>Adjusted Budget</t>
  </si>
  <si>
    <t>Surplus(Deficit)</t>
  </si>
  <si>
    <t>% of Budget Used</t>
  </si>
  <si>
    <t>WELL01</t>
  </si>
  <si>
    <t>Wellness Education</t>
  </si>
  <si>
    <t>Total</t>
  </si>
  <si>
    <t>VP Student Affairs</t>
  </si>
  <si>
    <t>(Over-Time, DPS &amp; OE)</t>
  </si>
  <si>
    <t>Counseling and Student Development</t>
  </si>
  <si>
    <t>Counseling &amp; Wellness-Spec
 Projects</t>
  </si>
  <si>
    <t>Student Disability Services 
Office</t>
  </si>
  <si>
    <t>Stdnt Act/Leadrshp Develpmnt
 Office</t>
  </si>
  <si>
    <t>601300</t>
  </si>
  <si>
    <t>Salaries &amp; Wages Contractual NCL</t>
  </si>
  <si>
    <t>601303</t>
  </si>
  <si>
    <t>Salaries &amp; Wages Reemployed Retiree</t>
  </si>
  <si>
    <t>601304</t>
  </si>
  <si>
    <t>Salaries &amp; Wages GR Assistants</t>
  </si>
  <si>
    <t>601305</t>
  </si>
  <si>
    <t>Salaries &amp; Wages GR Intern</t>
  </si>
  <si>
    <t>601306</t>
  </si>
  <si>
    <t>Salaries &amp; Wages Univ Assistant</t>
  </si>
  <si>
    <t>601400</t>
  </si>
  <si>
    <t>Salaries &amp; Wages Student</t>
  </si>
  <si>
    <t>601402</t>
  </si>
  <si>
    <t>Salaries &amp; Wages-Cooperative Ed</t>
  </si>
  <si>
    <t>601501</t>
  </si>
  <si>
    <t>Overtime</t>
  </si>
  <si>
    <t>701001</t>
  </si>
  <si>
    <t>Advertising</t>
  </si>
  <si>
    <t>701100</t>
  </si>
  <si>
    <t>Liability Insurance</t>
  </si>
  <si>
    <t>701302</t>
  </si>
  <si>
    <t>Other Professional Services</t>
  </si>
  <si>
    <t>701403</t>
  </si>
  <si>
    <t>Other Services</t>
  </si>
  <si>
    <t>701404</t>
  </si>
  <si>
    <t>Honoraria</t>
  </si>
  <si>
    <t>701500</t>
  </si>
  <si>
    <t>Dues &amp; Memberships</t>
  </si>
  <si>
    <t>701502</t>
  </si>
  <si>
    <t>Licenses</t>
  </si>
  <si>
    <t>701602</t>
  </si>
  <si>
    <t>Credit Card Fees</t>
  </si>
  <si>
    <t>701603</t>
  </si>
  <si>
    <t>Other Fees</t>
  </si>
  <si>
    <t>702103</t>
  </si>
  <si>
    <t>E-Subscriptions &amp; Electronic Media</t>
  </si>
  <si>
    <t>702106</t>
  </si>
  <si>
    <t>Meeting/Banquet/Conference Hosting</t>
  </si>
  <si>
    <t>702200</t>
  </si>
  <si>
    <t>Educational Supplies</t>
  </si>
  <si>
    <t>705100</t>
  </si>
  <si>
    <t>Travel - OutState</t>
  </si>
  <si>
    <t>706200</t>
  </si>
  <si>
    <t>Maintenance/Repairs - General</t>
  </si>
  <si>
    <t>706300</t>
  </si>
  <si>
    <t>Supplies - Maintenance</t>
  </si>
  <si>
    <t>706302</t>
  </si>
  <si>
    <t>Supplies - Grounds &amp; Landscape</t>
  </si>
  <si>
    <t>706601</t>
  </si>
  <si>
    <t>Facility Svcs - Laundry/DryCleaning</t>
  </si>
  <si>
    <t>706605</t>
  </si>
  <si>
    <t>Facility Services - Other</t>
  </si>
  <si>
    <t>706700</t>
  </si>
  <si>
    <t>Facilities - Lease &amp; Rental</t>
  </si>
  <si>
    <t>707001</t>
  </si>
  <si>
    <t>Hardware Equipment Non-Cap</t>
  </si>
  <si>
    <t>707100</t>
  </si>
  <si>
    <t>Software Maintenance/Support</t>
  </si>
  <si>
    <t>707101</t>
  </si>
  <si>
    <t>Software License</t>
  </si>
  <si>
    <t>707151</t>
  </si>
  <si>
    <t>Technology Svcs - Telecomm</t>
  </si>
  <si>
    <t>707152</t>
  </si>
  <si>
    <t>Technology Svcs - Cellular</t>
  </si>
  <si>
    <t>707153</t>
  </si>
  <si>
    <t>Technology Svcs - Other</t>
  </si>
  <si>
    <t>707300</t>
  </si>
  <si>
    <t>Supplies - Office</t>
  </si>
  <si>
    <t>707301</t>
  </si>
  <si>
    <t>Supplies - Food/Bev/Meals</t>
  </si>
  <si>
    <t>707304</t>
  </si>
  <si>
    <t>Supplies - Medical</t>
  </si>
  <si>
    <t>707306</t>
  </si>
  <si>
    <t>Supplies - Clothing &amp; Footwear</t>
  </si>
  <si>
    <t>707309</t>
  </si>
  <si>
    <t>Supplies - Other</t>
  </si>
  <si>
    <t>707350</t>
  </si>
  <si>
    <t>Printing &amp; Binding</t>
  </si>
  <si>
    <t>707400</t>
  </si>
  <si>
    <t>Postage</t>
  </si>
  <si>
    <t>707450</t>
  </si>
  <si>
    <t>Lease - Other Equipment</t>
  </si>
  <si>
    <t>707452</t>
  </si>
  <si>
    <t>Lease - Copy Machine</t>
  </si>
  <si>
    <t>708040</t>
  </si>
  <si>
    <t>Capital - Technology Equipment</t>
  </si>
  <si>
    <t>708060</t>
  </si>
  <si>
    <t>Capital - Other Equipment</t>
  </si>
  <si>
    <t>708080</t>
  </si>
  <si>
    <t>Capital - Software</t>
  </si>
  <si>
    <t>Subtotal Expenditures</t>
  </si>
  <si>
    <t>Less Encumbrances</t>
  </si>
  <si>
    <t>Total Expenditures</t>
  </si>
  <si>
    <t>Available Balance</t>
  </si>
  <si>
    <t>Banner</t>
  </si>
  <si>
    <t>Est. Annual Value</t>
  </si>
  <si>
    <t xml:space="preserve">Salary </t>
  </si>
  <si>
    <t xml:space="preserve"> Occupied </t>
  </si>
  <si>
    <t>Vacancy</t>
  </si>
  <si>
    <t>TOTAL</t>
  </si>
  <si>
    <t>Index</t>
  </si>
  <si>
    <t>Banner Index Name</t>
  </si>
  <si>
    <t xml:space="preserve"> Occupied Positions</t>
  </si>
  <si>
    <t>Vacancies</t>
  </si>
  <si>
    <t>Savings</t>
  </si>
  <si>
    <t>Position Count</t>
  </si>
  <si>
    <t>Count</t>
  </si>
  <si>
    <t xml:space="preserve">Special Disability Services </t>
  </si>
  <si>
    <t>Office of Student Affairs</t>
  </si>
  <si>
    <t>Student Activities/Leadership Development</t>
  </si>
  <si>
    <t>Veterans Affairs</t>
  </si>
  <si>
    <t>TOTAL Full-Time</t>
  </si>
  <si>
    <t>Excludes:</t>
  </si>
  <si>
    <t>Notes:</t>
  </si>
  <si>
    <t>Personal Services, Over-Time, DPS &amp; OE</t>
  </si>
  <si>
    <t>FY20 - STAF04 - Student Aff Emergency Preparedness expenses shown separately under COVID Expenses</t>
  </si>
  <si>
    <t>FY2022</t>
  </si>
  <si>
    <t>701301</t>
  </si>
  <si>
    <t>Medical Services</t>
  </si>
  <si>
    <t>702112</t>
  </si>
  <si>
    <t>Other Edu Svcs &amp; Support - Misc</t>
  </si>
  <si>
    <t>706100</t>
  </si>
  <si>
    <t>Fuel - Gasoline</t>
  </si>
  <si>
    <t>706204</t>
  </si>
  <si>
    <t>Maintenance/Repairs - Motor Vehicle</t>
  </si>
  <si>
    <t>706400</t>
  </si>
  <si>
    <t>Motor Vehicle Supplies &amp; Parts</t>
  </si>
  <si>
    <t>706502</t>
  </si>
  <si>
    <t>Furniture &amp; Furnishings - Non-Cap</t>
  </si>
  <si>
    <t>707150</t>
  </si>
  <si>
    <t>Technology Svcs - Wiring &amp; Repairs</t>
  </si>
  <si>
    <t>In FY21 RESL30 temporarily transferred from SA to COO</t>
  </si>
  <si>
    <t>In FY21 STAF02 transferred from SA to Enrollment</t>
  </si>
  <si>
    <t>In FY21 LBGT01 transferred from SA to OEI</t>
  </si>
  <si>
    <t xml:space="preserve">In FY21 CCW001 transferred from SA to OEI </t>
  </si>
  <si>
    <t>FY22 Original Budget includes Holdback of $19,355</t>
  </si>
  <si>
    <t>*</t>
  </si>
  <si>
    <t>Banner Index Expense Summary FY10 - FY22</t>
  </si>
  <si>
    <t>G:\General\Web Site Page\FY22 Working Data\Student Affairs Exp Data\#1 FY10-FY22 All Expenditures</t>
  </si>
  <si>
    <t>G:\General\Web Site Page\FY22 Working Data\Student Affairs Exp Data\#2 FY10-FY22 Expenditures</t>
  </si>
  <si>
    <t>FY2022 Adjusted Budget vs Actual</t>
  </si>
  <si>
    <t>FY2023</t>
  </si>
  <si>
    <t>Increase (Decrease)  FY2023 Budget vs.</t>
  </si>
  <si>
    <t>FY2022 Original Budget</t>
  </si>
  <si>
    <t>FY22 Expenditures</t>
  </si>
  <si>
    <t>G:\General\Web Site Page\FY22 Working Data\Student Affairs Exp Data\#3 FY22 Detail By Index</t>
  </si>
  <si>
    <t>FY22 Full-Time &amp; Permanent Part-Time</t>
  </si>
  <si>
    <t>G:\General\Web Site Page\FY22 Working Data\Student Affairs Exp Data\#4 Personal Services Analysis</t>
  </si>
  <si>
    <t>Report as of 09-08-22</t>
  </si>
  <si>
    <t>701202</t>
  </si>
  <si>
    <t>Consulting Services</t>
  </si>
  <si>
    <t>701400</t>
  </si>
  <si>
    <t>Athletes &amp; Entertainment Services</t>
  </si>
  <si>
    <t>701405</t>
  </si>
  <si>
    <t>Temporary Agency Services</t>
  </si>
  <si>
    <t>701406</t>
  </si>
  <si>
    <t>Stipends - Non Employee</t>
  </si>
  <si>
    <t>701600</t>
  </si>
  <si>
    <t>Bank Charges</t>
  </si>
  <si>
    <t>705300</t>
  </si>
  <si>
    <t>Travel - International</t>
  </si>
  <si>
    <t>705600</t>
  </si>
  <si>
    <t>Virtual Conferences</t>
  </si>
  <si>
    <t>706201</t>
  </si>
  <si>
    <t>Maintenance/Repairs - Building</t>
  </si>
  <si>
    <t>706301</t>
  </si>
  <si>
    <t>Supplies - Repair Materials</t>
  </si>
  <si>
    <t>706504</t>
  </si>
  <si>
    <t>Signage - Non-Cap</t>
  </si>
  <si>
    <t>706603</t>
  </si>
  <si>
    <t>Facility Svcs - Security</t>
  </si>
  <si>
    <t>707000</t>
  </si>
  <si>
    <t>Hardware Maintenance &amp; Support</t>
  </si>
  <si>
    <t>708070</t>
  </si>
  <si>
    <t>Capital - Vehicle</t>
  </si>
  <si>
    <t>Thru/including PPE 6/17 - 6/30/22 (check date 7/15/22)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</si>
</sst>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Microsoft Sans Serif"/>
      <family val="2"/>
      <charset val="204"/>
    </font>
    <font>
      <b/>
      <sz val="10"/>
      <name val="Microsoft Sans Serif"/>
      <family val="2"/>
    </font>
    <font>
      <sz val="10"/>
      <name val="Microsoft Sans Serif"/>
      <family val="2"/>
    </font>
    <font>
      <sz val="10"/>
      <color theme="1"/>
      <name val="Microsoft Sans Serif"/>
      <family val="2"/>
    </font>
    <font>
      <sz val="8"/>
      <name val="Calibri"/>
      <family val="2"/>
      <scheme val="minor"/>
    </font>
    <font>
      <b/>
      <sz val="10"/>
      <color theme="1"/>
      <name val="Microsoft Sans Serif"/>
      <family val="2"/>
    </font>
    <font>
      <b/>
      <u/>
      <sz val="10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4" fillId="0" borderId="0" xfId="2" applyFont="1"/>
    <xf numFmtId="0" fontId="5" fillId="0" borderId="0" xfId="2" applyFont="1"/>
    <xf numFmtId="0" fontId="4" fillId="0" borderId="4" xfId="2" applyNumberFormat="1" applyFont="1" applyFill="1" applyBorder="1" applyAlignment="1">
      <alignment horizontal="center"/>
    </xf>
    <xf numFmtId="0" fontId="4" fillId="0" borderId="3" xfId="2" applyNumberFormat="1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 wrapText="1"/>
    </xf>
    <xf numFmtId="0" fontId="4" fillId="0" borderId="6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0" xfId="2" applyNumberFormat="1" applyFont="1" applyFill="1"/>
    <xf numFmtId="0" fontId="4" fillId="0" borderId="0" xfId="2" applyNumberFormat="1" applyFont="1" applyFill="1" applyAlignment="1">
      <alignment horizontal="center"/>
    </xf>
    <xf numFmtId="0" fontId="4" fillId="0" borderId="0" xfId="2" applyNumberFormat="1" applyFont="1"/>
    <xf numFmtId="5" fontId="4" fillId="0" borderId="2" xfId="2" applyNumberFormat="1" applyFont="1" applyFill="1" applyBorder="1"/>
    <xf numFmtId="10" fontId="4" fillId="0" borderId="2" xfId="2" applyNumberFormat="1" applyFont="1" applyFill="1" applyBorder="1" applyAlignment="1">
      <alignment horizontal="center"/>
    </xf>
    <xf numFmtId="0" fontId="5" fillId="0" borderId="0" xfId="2" applyNumberFormat="1" applyFont="1"/>
    <xf numFmtId="0" fontId="4" fillId="4" borderId="0" xfId="2" applyFont="1" applyFill="1"/>
    <xf numFmtId="0" fontId="5" fillId="4" borderId="0" xfId="2" applyFont="1" applyFill="1"/>
    <xf numFmtId="0" fontId="4" fillId="5" borderId="3" xfId="2" applyNumberFormat="1" applyFont="1" applyFill="1" applyBorder="1" applyAlignment="1">
      <alignment horizontal="center"/>
    </xf>
    <xf numFmtId="0" fontId="4" fillId="5" borderId="1" xfId="2" applyNumberFormat="1" applyFont="1" applyFill="1" applyBorder="1" applyAlignment="1">
      <alignment horizontal="center"/>
    </xf>
    <xf numFmtId="0" fontId="4" fillId="5" borderId="0" xfId="2" applyNumberFormat="1" applyFont="1" applyFill="1"/>
    <xf numFmtId="5" fontId="4" fillId="5" borderId="2" xfId="2" applyNumberFormat="1" applyFont="1" applyFill="1" applyBorder="1"/>
    <xf numFmtId="0" fontId="6" fillId="0" borderId="0" xfId="0" applyFont="1"/>
    <xf numFmtId="0" fontId="5" fillId="0" borderId="0" xfId="0" applyNumberFormat="1" applyFont="1"/>
    <xf numFmtId="5" fontId="6" fillId="0" borderId="0" xfId="0" applyNumberFormat="1" applyFont="1"/>
    <xf numFmtId="5" fontId="5" fillId="0" borderId="0" xfId="0" applyNumberFormat="1" applyFont="1"/>
    <xf numFmtId="0" fontId="4" fillId="0" borderId="7" xfId="2" applyNumberFormat="1" applyFont="1" applyFill="1" applyBorder="1" applyAlignment="1">
      <alignment horizontal="center" wrapText="1"/>
    </xf>
    <xf numFmtId="0" fontId="4" fillId="0" borderId="0" xfId="2" applyNumberFormat="1" applyFont="1" applyAlignment="1">
      <alignment horizontal="right"/>
    </xf>
    <xf numFmtId="5" fontId="4" fillId="0" borderId="2" xfId="2" applyNumberFormat="1" applyFont="1" applyBorder="1"/>
    <xf numFmtId="0" fontId="4" fillId="0" borderId="1" xfId="2" applyNumberFormat="1" applyFont="1" applyFill="1" applyBorder="1" applyAlignment="1">
      <alignment horizontal="center" wrapText="1"/>
    </xf>
    <xf numFmtId="0" fontId="5" fillId="0" borderId="0" xfId="2" applyFont="1" applyFill="1"/>
    <xf numFmtId="5" fontId="5" fillId="0" borderId="0" xfId="2" applyNumberFormat="1" applyFont="1" applyFill="1"/>
    <xf numFmtId="10" fontId="6" fillId="0" borderId="0" xfId="3" applyNumberFormat="1" applyFont="1"/>
    <xf numFmtId="5" fontId="5" fillId="0" borderId="0" xfId="2" applyNumberFormat="1" applyFont="1" applyFill="1" applyBorder="1"/>
    <xf numFmtId="5" fontId="5" fillId="5" borderId="0" xfId="2" applyNumberFormat="1" applyFont="1" applyFill="1"/>
    <xf numFmtId="10" fontId="5" fillId="0" borderId="0" xfId="2" applyNumberFormat="1" applyFont="1" applyFill="1" applyAlignment="1">
      <alignment horizontal="center"/>
    </xf>
    <xf numFmtId="5" fontId="5" fillId="5" borderId="0" xfId="2" applyNumberFormat="1" applyFont="1" applyFill="1" applyBorder="1"/>
    <xf numFmtId="10" fontId="6" fillId="0" borderId="0" xfId="3" applyNumberFormat="1" applyFont="1" applyFill="1"/>
    <xf numFmtId="164" fontId="4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/>
    <xf numFmtId="164" fontId="4" fillId="4" borderId="0" xfId="0" applyNumberFormat="1" applyFont="1" applyFill="1"/>
    <xf numFmtId="164" fontId="6" fillId="4" borderId="0" xfId="0" applyNumberFormat="1" applyFont="1" applyFill="1"/>
    <xf numFmtId="164" fontId="5" fillId="0" borderId="0" xfId="0" applyNumberFormat="1" applyFont="1" applyAlignment="1">
      <alignment horizontal="center"/>
    </xf>
    <xf numFmtId="164" fontId="4" fillId="2" borderId="0" xfId="0" applyNumberFormat="1" applyFont="1" applyFill="1"/>
    <xf numFmtId="164" fontId="5" fillId="0" borderId="0" xfId="2" applyNumberFormat="1" applyFont="1"/>
    <xf numFmtId="5" fontId="5" fillId="0" borderId="0" xfId="0" applyNumberFormat="1" applyFont="1" applyFill="1"/>
    <xf numFmtId="5" fontId="5" fillId="0" borderId="0" xfId="0" applyNumberFormat="1" applyFont="1" applyAlignment="1">
      <alignment horizontal="center" wrapText="1"/>
    </xf>
    <xf numFmtId="5" fontId="4" fillId="2" borderId="2" xfId="0" applyNumberFormat="1" applyFont="1" applyFill="1" applyBorder="1"/>
    <xf numFmtId="5" fontId="4" fillId="0" borderId="3" xfId="0" applyNumberFormat="1" applyFont="1" applyBorder="1"/>
    <xf numFmtId="0" fontId="4" fillId="6" borderId="2" xfId="2" applyNumberFormat="1" applyFont="1" applyFill="1" applyBorder="1" applyAlignment="1">
      <alignment horizontal="right"/>
    </xf>
    <xf numFmtId="5" fontId="4" fillId="6" borderId="2" xfId="2" applyNumberFormat="1" applyFont="1" applyFill="1" applyBorder="1"/>
    <xf numFmtId="0" fontId="4" fillId="0" borderId="0" xfId="2" applyFont="1" applyFill="1" applyAlignment="1">
      <alignment horizontal="center"/>
    </xf>
    <xf numFmtId="5" fontId="4" fillId="6" borderId="2" xfId="0" applyNumberFormat="1" applyFont="1" applyFill="1" applyBorder="1"/>
    <xf numFmtId="5" fontId="5" fillId="0" borderId="0" xfId="2" applyNumberFormat="1" applyFont="1"/>
    <xf numFmtId="0" fontId="5" fillId="5" borderId="0" xfId="2" applyFont="1" applyFill="1"/>
    <xf numFmtId="5" fontId="4" fillId="2" borderId="0" xfId="0" applyNumberFormat="1" applyFont="1" applyFill="1" applyBorder="1"/>
    <xf numFmtId="5" fontId="4" fillId="0" borderId="0" xfId="0" applyNumberFormat="1" applyFont="1"/>
    <xf numFmtId="5" fontId="4" fillId="0" borderId="0" xfId="0" applyNumberFormat="1" applyFont="1" applyAlignment="1">
      <alignment horizontal="right"/>
    </xf>
    <xf numFmtId="5" fontId="8" fillId="0" borderId="0" xfId="0" applyNumberFormat="1" applyFont="1"/>
    <xf numFmtId="5" fontId="6" fillId="0" borderId="0" xfId="0" applyNumberFormat="1" applyFont="1" applyFill="1"/>
    <xf numFmtId="7" fontId="5" fillId="0" borderId="0" xfId="2" applyNumberFormat="1" applyFont="1"/>
    <xf numFmtId="0" fontId="5" fillId="0" borderId="0" xfId="2" applyNumberFormat="1" applyFont="1" applyFill="1"/>
    <xf numFmtId="164" fontId="5" fillId="0" borderId="0" xfId="2" applyNumberFormat="1" applyFont="1" applyFill="1"/>
    <xf numFmtId="0" fontId="4" fillId="6" borderId="2" xfId="0" applyFont="1" applyFill="1" applyBorder="1" applyAlignment="1">
      <alignment horizontal="right"/>
    </xf>
    <xf numFmtId="37" fontId="5" fillId="0" borderId="0" xfId="2" applyNumberFormat="1" applyFont="1"/>
    <xf numFmtId="0" fontId="4" fillId="0" borderId="0" xfId="0" applyNumberFormat="1" applyFont="1" applyFill="1" applyProtection="1"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1" applyNumberFormat="1" applyFont="1" applyFill="1" applyAlignment="1" applyProtection="1">
      <alignment horizontal="center"/>
      <protection locked="0"/>
    </xf>
    <xf numFmtId="0" fontId="5" fillId="0" borderId="0" xfId="1" applyFont="1"/>
    <xf numFmtId="0" fontId="5" fillId="0" borderId="0" xfId="0" applyFont="1"/>
    <xf numFmtId="37" fontId="5" fillId="0" borderId="0" xfId="0" applyNumberFormat="1" applyFont="1"/>
    <xf numFmtId="0" fontId="5" fillId="0" borderId="0" xfId="1" applyFont="1" applyFill="1"/>
    <xf numFmtId="0" fontId="4" fillId="3" borderId="0" xfId="0" applyNumberFormat="1" applyFont="1" applyFill="1" applyAlignment="1" applyProtection="1">
      <alignment horizontal="center"/>
      <protection locked="0"/>
    </xf>
    <xf numFmtId="5" fontId="5" fillId="0" borderId="2" xfId="0" applyNumberFormat="1" applyFont="1" applyBorder="1"/>
    <xf numFmtId="37" fontId="5" fillId="0" borderId="2" xfId="0" applyNumberFormat="1" applyFont="1" applyBorder="1"/>
    <xf numFmtId="0" fontId="5" fillId="0" borderId="0" xfId="1" applyFont="1" applyProtection="1">
      <protection locked="0"/>
    </xf>
    <xf numFmtId="0" fontId="5" fillId="0" borderId="0" xfId="0" applyNumberFormat="1" applyFont="1" applyFill="1" applyProtection="1">
      <protection locked="0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2" applyFont="1" applyAlignment="1">
      <alignment horizontal="right"/>
    </xf>
    <xf numFmtId="0" fontId="5" fillId="7" borderId="0" xfId="0" applyFont="1" applyFill="1"/>
    <xf numFmtId="0" fontId="5" fillId="0" borderId="0" xfId="2" applyFont="1" applyFill="1" applyAlignment="1">
      <alignment horizontal="right"/>
    </xf>
    <xf numFmtId="5" fontId="5" fillId="0" borderId="0" xfId="0" applyNumberFormat="1" applyFont="1" applyAlignment="1"/>
    <xf numFmtId="5" fontId="4" fillId="0" borderId="0" xfId="2" applyNumberFormat="1" applyFont="1" applyFill="1" applyAlignment="1">
      <alignment horizontal="center"/>
    </xf>
    <xf numFmtId="5" fontId="5" fillId="0" borderId="0" xfId="0" applyNumberFormat="1" applyFont="1" applyAlignment="1">
      <alignment horizontal="center"/>
    </xf>
    <xf numFmtId="5" fontId="6" fillId="0" borderId="0" xfId="0" applyNumberFormat="1" applyFont="1" applyAlignment="1">
      <alignment horizontal="center"/>
    </xf>
    <xf numFmtId="5" fontId="6" fillId="0" borderId="0" xfId="0" applyNumberFormat="1" applyFont="1" applyAlignment="1">
      <alignment horizontal="center" wrapText="1"/>
    </xf>
  </cellXfs>
  <cellStyles count="5">
    <cellStyle name="Normal" xfId="0" builtinId="0"/>
    <cellStyle name="Normal 10" xfId="4" xr:uid="{51C47541-9B44-43DF-A108-EDD70E424D81}"/>
    <cellStyle name="Normal 2" xfId="1" xr:uid="{00000000-0005-0000-0000-000001000000}"/>
    <cellStyle name="Normal 3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tabSelected="1" workbookViewId="0">
      <selection activeCell="D1" sqref="C1:D1048576"/>
    </sheetView>
  </sheetViews>
  <sheetFormatPr defaultColWidth="8.85546875" defaultRowHeight="12.75" outlineLevelCol="1" x14ac:dyDescent="0.2"/>
  <cols>
    <col min="1" max="1" width="10.28515625" style="2" customWidth="1"/>
    <col min="2" max="2" width="47.85546875" style="2" bestFit="1" customWidth="1"/>
    <col min="3" max="3" width="12.140625" style="2" hidden="1" customWidth="1" outlineLevel="1"/>
    <col min="4" max="4" width="12" style="2" hidden="1" customWidth="1" outlineLevel="1"/>
    <col min="5" max="5" width="12" style="2" bestFit="1" customWidth="1" collapsed="1"/>
    <col min="6" max="9" width="12" style="2" bestFit="1" customWidth="1"/>
    <col min="10" max="11" width="11.85546875" style="2" customWidth="1"/>
    <col min="12" max="13" width="15" style="2" bestFit="1" customWidth="1"/>
    <col min="14" max="15" width="12" style="2" bestFit="1" customWidth="1"/>
    <col min="16" max="16" width="10.42578125" style="2" bestFit="1" customWidth="1"/>
    <col min="17" max="16384" width="8.85546875" style="2"/>
  </cols>
  <sheetData>
    <row r="1" spans="1:15" x14ac:dyDescent="0.2">
      <c r="A1" s="1" t="s">
        <v>241</v>
      </c>
    </row>
    <row r="2" spans="1:15" x14ac:dyDescent="0.2">
      <c r="A2" s="16" t="s">
        <v>0</v>
      </c>
      <c r="B2" s="17"/>
      <c r="F2" s="52"/>
    </row>
    <row r="3" spans="1:15" x14ac:dyDescent="0.2">
      <c r="A3" s="1" t="s">
        <v>218</v>
      </c>
    </row>
    <row r="4" spans="1:15" x14ac:dyDescent="0.2">
      <c r="A4" s="1"/>
      <c r="I4" s="30"/>
    </row>
    <row r="5" spans="1:15" ht="27.6" customHeight="1" x14ac:dyDescent="0.2">
      <c r="B5" s="1"/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89</v>
      </c>
      <c r="O5" s="4" t="s">
        <v>220</v>
      </c>
    </row>
    <row r="6" spans="1:15" ht="18.600000000000001" customHeight="1" x14ac:dyDescent="0.2">
      <c r="B6" s="1"/>
      <c r="C6" s="9" t="s">
        <v>12</v>
      </c>
      <c r="D6" s="9" t="s">
        <v>12</v>
      </c>
      <c r="E6" s="9" t="s">
        <v>12</v>
      </c>
      <c r="F6" s="9" t="s">
        <v>12</v>
      </c>
      <c r="G6" s="9" t="s">
        <v>12</v>
      </c>
      <c r="H6" s="9" t="s">
        <v>12</v>
      </c>
      <c r="I6" s="9" t="s">
        <v>12</v>
      </c>
      <c r="J6" s="9" t="s">
        <v>12</v>
      </c>
      <c r="K6" s="9" t="s">
        <v>12</v>
      </c>
      <c r="L6" s="9" t="s">
        <v>12</v>
      </c>
      <c r="M6" s="9" t="s">
        <v>12</v>
      </c>
      <c r="N6" s="9" t="s">
        <v>12</v>
      </c>
      <c r="O6" s="9" t="s">
        <v>12</v>
      </c>
    </row>
    <row r="7" spans="1:15" x14ac:dyDescent="0.2">
      <c r="B7" s="1"/>
      <c r="C7" s="10"/>
      <c r="D7" s="10"/>
      <c r="E7" s="10"/>
      <c r="F7" s="10"/>
      <c r="G7" s="10"/>
      <c r="H7" s="10"/>
      <c r="I7" s="10"/>
    </row>
    <row r="8" spans="1:15" x14ac:dyDescent="0.2">
      <c r="B8" s="1" t="s">
        <v>0</v>
      </c>
      <c r="C8" s="10"/>
      <c r="D8" s="10"/>
      <c r="E8" s="10"/>
      <c r="F8" s="10"/>
      <c r="G8" s="10"/>
      <c r="H8" s="10"/>
      <c r="I8" s="10"/>
    </row>
    <row r="9" spans="1:15" x14ac:dyDescent="0.2">
      <c r="A9" s="1" t="s">
        <v>13</v>
      </c>
      <c r="B9" s="1"/>
      <c r="C9" s="10"/>
      <c r="D9" s="10"/>
      <c r="E9" s="10"/>
      <c r="F9" s="10"/>
      <c r="G9" s="10"/>
      <c r="H9" s="10"/>
      <c r="I9" s="10"/>
    </row>
    <row r="10" spans="1:15" x14ac:dyDescent="0.2">
      <c r="A10" s="15" t="s">
        <v>14</v>
      </c>
      <c r="B10" s="15" t="s">
        <v>15</v>
      </c>
      <c r="C10" s="24">
        <v>161346.41</v>
      </c>
      <c r="D10" s="24">
        <v>169454.16</v>
      </c>
      <c r="E10" s="24">
        <v>172730.07</v>
      </c>
      <c r="F10" s="24">
        <v>170795.03999999998</v>
      </c>
      <c r="G10" s="24">
        <v>179374.27</v>
      </c>
      <c r="H10" s="24">
        <v>190758.78</v>
      </c>
      <c r="I10" s="24">
        <v>201560.01</v>
      </c>
      <c r="J10" s="24">
        <v>200877.67</v>
      </c>
      <c r="K10" s="24">
        <v>0</v>
      </c>
      <c r="L10" s="45">
        <v>0</v>
      </c>
      <c r="M10" s="45">
        <v>0</v>
      </c>
      <c r="N10" s="45">
        <v>0</v>
      </c>
      <c r="O10" s="45">
        <v>0</v>
      </c>
    </row>
    <row r="11" spans="1:15" x14ac:dyDescent="0.2">
      <c r="A11" s="15" t="s">
        <v>16</v>
      </c>
      <c r="B11" s="15" t="s">
        <v>17</v>
      </c>
      <c r="C11" s="24">
        <v>269416.25</v>
      </c>
      <c r="D11" s="24">
        <v>345829.86</v>
      </c>
      <c r="E11" s="24">
        <v>440472.22</v>
      </c>
      <c r="F11" s="24">
        <v>437087.38</v>
      </c>
      <c r="G11" s="24">
        <v>441555.20000000007</v>
      </c>
      <c r="H11" s="24">
        <v>482283.54999999993</v>
      </c>
      <c r="I11" s="24">
        <v>794297.29</v>
      </c>
      <c r="J11" s="24">
        <v>917165.4800000001</v>
      </c>
      <c r="K11" s="24">
        <v>766686.26</v>
      </c>
      <c r="L11" s="24">
        <v>906022.74</v>
      </c>
      <c r="M11" s="24">
        <v>1144946.17</v>
      </c>
      <c r="N11" s="45">
        <v>1330869.1099999999</v>
      </c>
      <c r="O11" s="45">
        <v>1210220.97</v>
      </c>
    </row>
    <row r="12" spans="1:15" x14ac:dyDescent="0.2">
      <c r="A12" s="15" t="s">
        <v>18</v>
      </c>
      <c r="B12" s="15" t="s">
        <v>19</v>
      </c>
      <c r="C12" s="24">
        <v>175224.79</v>
      </c>
      <c r="D12" s="24">
        <v>183349.54</v>
      </c>
      <c r="E12" s="24">
        <v>187712.88999999998</v>
      </c>
      <c r="F12" s="24">
        <v>191341.57</v>
      </c>
      <c r="G12" s="24">
        <v>197641.02000000002</v>
      </c>
      <c r="H12" s="24">
        <v>216398.64</v>
      </c>
      <c r="I12" s="24">
        <v>230609.29</v>
      </c>
      <c r="J12" s="24">
        <v>229848.4</v>
      </c>
      <c r="K12" s="24">
        <v>235218.26</v>
      </c>
      <c r="L12" s="24">
        <v>269895.86</v>
      </c>
      <c r="M12" s="24">
        <v>144181.60999999999</v>
      </c>
      <c r="N12" s="45">
        <v>151415.11000000002</v>
      </c>
      <c r="O12" s="45">
        <v>119728.94</v>
      </c>
    </row>
    <row r="13" spans="1:15" x14ac:dyDescent="0.2">
      <c r="A13" s="15" t="s">
        <v>20</v>
      </c>
      <c r="B13" s="15" t="s">
        <v>21</v>
      </c>
      <c r="C13" s="24">
        <v>386588.83</v>
      </c>
      <c r="D13" s="24">
        <v>387692.17000000004</v>
      </c>
      <c r="E13" s="24">
        <v>434785.91000000003</v>
      </c>
      <c r="F13" s="24">
        <v>361157.55</v>
      </c>
      <c r="G13" s="24">
        <v>370849.94</v>
      </c>
      <c r="H13" s="24">
        <v>437247.89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45">
        <v>0</v>
      </c>
      <c r="O13" s="45">
        <v>59816.57</v>
      </c>
    </row>
    <row r="14" spans="1:15" x14ac:dyDescent="0.2">
      <c r="A14" s="15" t="s">
        <v>22</v>
      </c>
      <c r="B14" s="15" t="s">
        <v>23</v>
      </c>
      <c r="C14" s="25">
        <v>115318.15</v>
      </c>
      <c r="D14" s="24">
        <v>120962.98999999999</v>
      </c>
      <c r="E14" s="24">
        <v>123114.91</v>
      </c>
      <c r="F14" s="24">
        <v>121851.70999999999</v>
      </c>
      <c r="G14" s="24">
        <v>89098.240000000005</v>
      </c>
      <c r="H14" s="24">
        <v>84993.279999999999</v>
      </c>
      <c r="I14" s="24">
        <v>125153.9</v>
      </c>
      <c r="J14" s="24">
        <v>134175.06</v>
      </c>
      <c r="K14" s="24">
        <v>76048.759999999995</v>
      </c>
      <c r="L14" s="24">
        <v>86728.17</v>
      </c>
      <c r="M14" s="24">
        <v>112192.88</v>
      </c>
      <c r="N14" s="45">
        <v>117713.97</v>
      </c>
      <c r="O14" s="45">
        <v>128467.54</v>
      </c>
    </row>
    <row r="15" spans="1:15" x14ac:dyDescent="0.2">
      <c r="A15" s="15" t="s">
        <v>24</v>
      </c>
      <c r="B15" s="15" t="s">
        <v>25</v>
      </c>
      <c r="C15" s="24">
        <v>254008.91999999998</v>
      </c>
      <c r="D15" s="24">
        <v>289778.66000000003</v>
      </c>
      <c r="E15" s="24">
        <v>264501.17000000004</v>
      </c>
      <c r="F15" s="24">
        <v>274297.46000000002</v>
      </c>
      <c r="G15" s="24">
        <v>304668.38</v>
      </c>
      <c r="H15" s="24">
        <v>503040.5</v>
      </c>
      <c r="I15" s="24">
        <v>571070.69999999995</v>
      </c>
      <c r="J15" s="24">
        <v>569446.53</v>
      </c>
      <c r="K15" s="24">
        <v>676533.24</v>
      </c>
      <c r="L15" s="24">
        <v>664093.37</v>
      </c>
      <c r="M15" s="24">
        <v>703790.48</v>
      </c>
      <c r="N15" s="63">
        <v>675025.33</v>
      </c>
      <c r="O15" s="63">
        <v>0</v>
      </c>
    </row>
    <row r="16" spans="1:15" x14ac:dyDescent="0.2">
      <c r="A16" s="15" t="s">
        <v>26</v>
      </c>
      <c r="B16" s="15" t="s">
        <v>27</v>
      </c>
      <c r="C16" s="24">
        <v>32233.3</v>
      </c>
      <c r="D16" s="24">
        <v>34612.31</v>
      </c>
      <c r="E16" s="24">
        <v>31111.77</v>
      </c>
      <c r="F16" s="24">
        <v>30563.62</v>
      </c>
      <c r="G16" s="24">
        <v>35440.93</v>
      </c>
      <c r="H16" s="24">
        <v>38630.43</v>
      </c>
      <c r="I16" s="24">
        <v>40980.1</v>
      </c>
      <c r="J16" s="24">
        <v>0</v>
      </c>
      <c r="K16" s="24">
        <v>0</v>
      </c>
      <c r="L16" s="24">
        <v>0</v>
      </c>
      <c r="M16" s="24">
        <v>0</v>
      </c>
      <c r="N16" s="45">
        <v>0</v>
      </c>
      <c r="O16" s="45">
        <v>0</v>
      </c>
    </row>
    <row r="17" spans="1:15" x14ac:dyDescent="0.2">
      <c r="A17" s="15" t="s">
        <v>28</v>
      </c>
      <c r="B17" s="15" t="s">
        <v>29</v>
      </c>
      <c r="C17" s="24">
        <v>35794.75</v>
      </c>
      <c r="D17" s="24">
        <v>10754.12</v>
      </c>
      <c r="E17" s="24">
        <v>29823.010000000002</v>
      </c>
      <c r="F17" s="24">
        <v>33847.840000000004</v>
      </c>
      <c r="G17" s="24">
        <v>38759.35</v>
      </c>
      <c r="H17" s="24">
        <v>5254.67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45">
        <v>0</v>
      </c>
      <c r="O17" s="45">
        <v>0</v>
      </c>
    </row>
    <row r="18" spans="1:15" x14ac:dyDescent="0.2">
      <c r="A18" s="15" t="s">
        <v>30</v>
      </c>
      <c r="B18" s="15" t="s">
        <v>31</v>
      </c>
      <c r="C18" s="24">
        <v>0</v>
      </c>
      <c r="D18" s="24">
        <v>0</v>
      </c>
      <c r="E18" s="24">
        <v>31168.28</v>
      </c>
      <c r="F18" s="24">
        <v>30563.62</v>
      </c>
      <c r="G18" s="24">
        <v>36838.559999999998</v>
      </c>
      <c r="H18" s="24">
        <v>4915.68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45">
        <v>0</v>
      </c>
      <c r="O18" s="45">
        <v>0</v>
      </c>
    </row>
    <row r="19" spans="1:15" x14ac:dyDescent="0.2">
      <c r="A19" s="15" t="s">
        <v>32</v>
      </c>
      <c r="B19" s="15" t="s">
        <v>33</v>
      </c>
      <c r="C19" s="24">
        <v>38630.92</v>
      </c>
      <c r="D19" s="24">
        <v>32840.86</v>
      </c>
      <c r="E19" s="24">
        <v>30414.2</v>
      </c>
      <c r="F19" s="24">
        <v>30563.62</v>
      </c>
      <c r="G19" s="24">
        <v>35440.92</v>
      </c>
      <c r="H19" s="24">
        <v>38630.410000000003</v>
      </c>
      <c r="I19" s="24">
        <v>40692.78</v>
      </c>
      <c r="J19" s="24">
        <v>0</v>
      </c>
      <c r="K19" s="24">
        <v>0</v>
      </c>
      <c r="L19" s="24">
        <v>0</v>
      </c>
      <c r="M19" s="24">
        <v>0</v>
      </c>
      <c r="N19" s="45">
        <v>0</v>
      </c>
      <c r="O19" s="45">
        <v>0</v>
      </c>
    </row>
    <row r="20" spans="1:15" x14ac:dyDescent="0.2">
      <c r="A20" s="15" t="s">
        <v>34</v>
      </c>
      <c r="B20" s="15" t="s">
        <v>35</v>
      </c>
      <c r="C20" s="24">
        <v>38368.840000000004</v>
      </c>
      <c r="D20" s="24">
        <v>41250.69</v>
      </c>
      <c r="E20" s="24">
        <v>46911.83</v>
      </c>
      <c r="F20" s="24">
        <v>40843.17</v>
      </c>
      <c r="G20" s="24">
        <v>33266.959999999999</v>
      </c>
      <c r="H20" s="24">
        <v>41937.629999999997</v>
      </c>
      <c r="I20" s="24">
        <v>48760.05</v>
      </c>
      <c r="J20" s="24">
        <v>48573.94</v>
      </c>
      <c r="K20" s="24">
        <v>0</v>
      </c>
      <c r="L20" s="24">
        <v>0</v>
      </c>
      <c r="M20" s="24">
        <v>0</v>
      </c>
      <c r="N20" s="45">
        <v>0</v>
      </c>
      <c r="O20" s="45">
        <v>0</v>
      </c>
    </row>
    <row r="21" spans="1:15" x14ac:dyDescent="0.2">
      <c r="A21" s="15" t="s">
        <v>36</v>
      </c>
      <c r="B21" s="15" t="s">
        <v>37</v>
      </c>
      <c r="C21" s="24">
        <v>0</v>
      </c>
      <c r="D21" s="24">
        <v>0</v>
      </c>
      <c r="E21" s="24">
        <v>0</v>
      </c>
      <c r="F21" s="24">
        <v>64624.28</v>
      </c>
      <c r="G21" s="24">
        <v>157653.46</v>
      </c>
      <c r="H21" s="24">
        <v>119198.82</v>
      </c>
      <c r="I21" s="24">
        <v>56960.4</v>
      </c>
      <c r="J21" s="24">
        <v>119150.83</v>
      </c>
      <c r="K21" s="24">
        <v>114641.09</v>
      </c>
      <c r="L21" s="24">
        <v>134111.13</v>
      </c>
      <c r="M21" s="24">
        <v>142211.29</v>
      </c>
      <c r="N21" s="45">
        <v>74308.39</v>
      </c>
      <c r="O21" s="45">
        <v>161688.93</v>
      </c>
    </row>
    <row r="22" spans="1:15" x14ac:dyDescent="0.2">
      <c r="A22" s="15" t="s">
        <v>38</v>
      </c>
      <c r="B22" s="15" t="s">
        <v>39</v>
      </c>
      <c r="C22" s="24">
        <v>210609.04</v>
      </c>
      <c r="D22" s="24">
        <v>229831.86</v>
      </c>
      <c r="E22" s="24">
        <v>293349.66000000003</v>
      </c>
      <c r="F22" s="24">
        <v>328449.53000000003</v>
      </c>
      <c r="G22" s="24">
        <v>251253.32</v>
      </c>
      <c r="H22" s="24">
        <v>256858.77000000002</v>
      </c>
      <c r="I22" s="24">
        <v>266810.41000000003</v>
      </c>
      <c r="J22" s="24">
        <v>260133.75</v>
      </c>
      <c r="K22" s="24">
        <v>559732.32999999996</v>
      </c>
      <c r="L22" s="24">
        <v>409753.01</v>
      </c>
      <c r="M22" s="24">
        <v>448561.57</v>
      </c>
      <c r="N22" s="45">
        <v>488444.4</v>
      </c>
      <c r="O22" s="45">
        <v>391917.86</v>
      </c>
    </row>
    <row r="23" spans="1:15" x14ac:dyDescent="0.2">
      <c r="A23" s="15" t="s">
        <v>40</v>
      </c>
      <c r="B23" s="15" t="s">
        <v>41</v>
      </c>
      <c r="C23" s="24">
        <v>89154.400000000009</v>
      </c>
      <c r="D23" s="24">
        <v>102547.35</v>
      </c>
      <c r="E23" s="24">
        <v>104750.15000000001</v>
      </c>
      <c r="F23" s="24">
        <v>100113.74</v>
      </c>
      <c r="G23" s="24">
        <v>105189.63</v>
      </c>
      <c r="H23" s="24">
        <v>112985.41</v>
      </c>
      <c r="I23" s="24">
        <v>124664.09</v>
      </c>
      <c r="J23" s="24">
        <v>124188.28</v>
      </c>
      <c r="K23" s="24">
        <v>0</v>
      </c>
      <c r="L23" s="24">
        <v>0</v>
      </c>
      <c r="M23" s="24">
        <v>0</v>
      </c>
      <c r="N23" s="45">
        <v>0</v>
      </c>
      <c r="O23" s="63">
        <v>0</v>
      </c>
    </row>
    <row r="24" spans="1:15" x14ac:dyDescent="0.2">
      <c r="A24" s="15" t="s">
        <v>42</v>
      </c>
      <c r="B24" s="15" t="s">
        <v>43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1461.62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45">
        <v>0</v>
      </c>
      <c r="O24" s="45">
        <v>0</v>
      </c>
    </row>
    <row r="25" spans="1:15" x14ac:dyDescent="0.2">
      <c r="A25" s="15" t="s">
        <v>44</v>
      </c>
      <c r="B25" s="15" t="s">
        <v>45</v>
      </c>
      <c r="C25" s="24">
        <v>553460.53</v>
      </c>
      <c r="D25" s="24">
        <v>545290.1</v>
      </c>
      <c r="E25" s="24">
        <v>528648.28</v>
      </c>
      <c r="F25" s="24">
        <v>507199.67</v>
      </c>
      <c r="G25" s="24">
        <v>535601.79</v>
      </c>
      <c r="H25" s="24">
        <v>540139.75</v>
      </c>
      <c r="I25" s="24">
        <v>533010.02</v>
      </c>
      <c r="J25" s="24">
        <v>503282.32</v>
      </c>
      <c r="K25" s="24">
        <v>562284.99</v>
      </c>
      <c r="L25" s="24">
        <v>490695.59</v>
      </c>
      <c r="M25" s="24">
        <v>558932.31000000006</v>
      </c>
      <c r="N25" s="45">
        <v>570252.57999999996</v>
      </c>
      <c r="O25" s="45">
        <v>620624.99</v>
      </c>
    </row>
    <row r="26" spans="1:15" x14ac:dyDescent="0.2">
      <c r="A26" s="15" t="s">
        <v>46</v>
      </c>
      <c r="B26" s="15" t="s">
        <v>47</v>
      </c>
      <c r="C26" s="24">
        <v>317239.45</v>
      </c>
      <c r="D26" s="24">
        <v>334562.27</v>
      </c>
      <c r="E26" s="24">
        <v>318962.75</v>
      </c>
      <c r="F26" s="24">
        <v>337753.86</v>
      </c>
      <c r="G26" s="24">
        <v>399976.72</v>
      </c>
      <c r="H26" s="24">
        <v>408025.52999999997</v>
      </c>
      <c r="I26" s="24">
        <v>387327.52</v>
      </c>
      <c r="J26" s="24">
        <v>394390.44</v>
      </c>
      <c r="K26" s="24">
        <v>397346.16</v>
      </c>
      <c r="L26" s="24">
        <v>360366.09</v>
      </c>
      <c r="M26" s="24">
        <v>406467.65</v>
      </c>
      <c r="N26" s="45">
        <v>371310.60000000003</v>
      </c>
      <c r="O26" s="45">
        <v>355096.65</v>
      </c>
    </row>
    <row r="27" spans="1:15" x14ac:dyDescent="0.2">
      <c r="A27" s="15" t="s">
        <v>48</v>
      </c>
      <c r="B27" s="15" t="s">
        <v>49</v>
      </c>
      <c r="C27" s="24">
        <v>59434.880000000005</v>
      </c>
      <c r="D27" s="24">
        <v>63448.810000000005</v>
      </c>
      <c r="E27" s="24">
        <v>64770.01</v>
      </c>
      <c r="F27" s="24">
        <v>63914.770000000004</v>
      </c>
      <c r="G27" s="24">
        <v>76507.240000000005</v>
      </c>
      <c r="H27" s="24">
        <v>120863.63</v>
      </c>
      <c r="I27" s="24">
        <v>130554.48000000001</v>
      </c>
      <c r="J27" s="24">
        <v>130258.88</v>
      </c>
      <c r="K27" s="24">
        <v>132262.62</v>
      </c>
      <c r="L27" s="24">
        <v>135764.73000000001</v>
      </c>
      <c r="M27" s="24">
        <v>146417.66</v>
      </c>
      <c r="N27" s="45">
        <v>153623.04000000001</v>
      </c>
      <c r="O27" s="45">
        <v>166150</v>
      </c>
    </row>
    <row r="28" spans="1:15" ht="13.5" thickBot="1" x14ac:dyDescent="0.25">
      <c r="B28" s="27" t="s">
        <v>50</v>
      </c>
      <c r="C28" s="13">
        <f>SUM(C10:C27)</f>
        <v>2736829.46</v>
      </c>
      <c r="D28" s="13">
        <f t="shared" ref="D28:L28" si="0">SUM(D10:D27)</f>
        <v>2892205.7500000005</v>
      </c>
      <c r="E28" s="13">
        <f t="shared" si="0"/>
        <v>3103227.1099999994</v>
      </c>
      <c r="F28" s="13">
        <f t="shared" si="0"/>
        <v>3124968.4300000006</v>
      </c>
      <c r="G28" s="13">
        <f t="shared" si="0"/>
        <v>3289115.9300000006</v>
      </c>
      <c r="H28" s="13">
        <f t="shared" si="0"/>
        <v>3603624.9899999993</v>
      </c>
      <c r="I28" s="13">
        <f t="shared" si="0"/>
        <v>3552451.04</v>
      </c>
      <c r="J28" s="13">
        <f t="shared" si="0"/>
        <v>3631491.5799999996</v>
      </c>
      <c r="K28" s="13">
        <f t="shared" si="0"/>
        <v>3520753.71</v>
      </c>
      <c r="L28" s="13">
        <f t="shared" si="0"/>
        <v>3457430.69</v>
      </c>
      <c r="M28" s="13">
        <f t="shared" ref="M28:N28" si="1">SUM(M10:M27)</f>
        <v>3807701.6199999996</v>
      </c>
      <c r="N28" s="13">
        <f t="shared" si="1"/>
        <v>3932962.5300000003</v>
      </c>
      <c r="O28" s="13">
        <f t="shared" ref="O28" si="2">SUM(O10:O27)</f>
        <v>3213712.4499999997</v>
      </c>
    </row>
    <row r="29" spans="1:15" ht="13.5" thickTop="1" x14ac:dyDescent="0.2">
      <c r="B29" s="15" t="s">
        <v>51</v>
      </c>
      <c r="C29" s="30"/>
      <c r="D29" s="31">
        <f t="shared" ref="D29:O29" si="3">D28-C28</f>
        <v>155376.2900000005</v>
      </c>
      <c r="E29" s="31">
        <f t="shared" si="3"/>
        <v>211021.35999999894</v>
      </c>
      <c r="F29" s="31">
        <f t="shared" si="3"/>
        <v>21741.320000001229</v>
      </c>
      <c r="G29" s="31">
        <f t="shared" si="3"/>
        <v>164147.5</v>
      </c>
      <c r="H29" s="31">
        <f t="shared" si="3"/>
        <v>314509.05999999866</v>
      </c>
      <c r="I29" s="31">
        <f t="shared" si="3"/>
        <v>-51173.949999999255</v>
      </c>
      <c r="J29" s="31">
        <f t="shared" si="3"/>
        <v>79040.539999999572</v>
      </c>
      <c r="K29" s="31">
        <f t="shared" si="3"/>
        <v>-110737.86999999965</v>
      </c>
      <c r="L29" s="31">
        <f t="shared" si="3"/>
        <v>-63323.020000000019</v>
      </c>
      <c r="M29" s="31">
        <f t="shared" si="3"/>
        <v>350270.9299999997</v>
      </c>
      <c r="N29" s="31">
        <f t="shared" si="3"/>
        <v>125260.91000000061</v>
      </c>
      <c r="O29" s="31">
        <f t="shared" si="3"/>
        <v>-719250.08000000054</v>
      </c>
    </row>
    <row r="30" spans="1:15" x14ac:dyDescent="0.2">
      <c r="B30" s="15" t="s">
        <v>52</v>
      </c>
      <c r="D30" s="32">
        <f t="shared" ref="D30:O30" si="4">D29/C28</f>
        <v>5.6772368271715584E-2</v>
      </c>
      <c r="E30" s="32">
        <f t="shared" si="4"/>
        <v>7.2962084388359619E-2</v>
      </c>
      <c r="F30" s="32">
        <f t="shared" si="4"/>
        <v>7.0060357264670947E-3</v>
      </c>
      <c r="G30" s="32">
        <f t="shared" si="4"/>
        <v>5.2527730656146167E-2</v>
      </c>
      <c r="H30" s="32">
        <f t="shared" si="4"/>
        <v>9.5621153736590428E-2</v>
      </c>
      <c r="I30" s="32">
        <f t="shared" si="4"/>
        <v>-1.4200686847828542E-2</v>
      </c>
      <c r="J30" s="32">
        <f t="shared" si="4"/>
        <v>2.2249578983641553E-2</v>
      </c>
      <c r="K30" s="32">
        <f t="shared" si="4"/>
        <v>-3.0493770276069223E-2</v>
      </c>
      <c r="L30" s="32">
        <f t="shared" si="4"/>
        <v>-1.7985643193428609E-2</v>
      </c>
      <c r="M30" s="32">
        <f t="shared" si="4"/>
        <v>0.10130960282532799</v>
      </c>
      <c r="N30" s="32">
        <f t="shared" si="4"/>
        <v>3.2896724192375298E-2</v>
      </c>
      <c r="O30" s="32">
        <f t="shared" si="4"/>
        <v>-0.18287743005779425</v>
      </c>
    </row>
    <row r="31" spans="1:15" x14ac:dyDescent="0.2">
      <c r="B31" s="15"/>
      <c r="D31" s="32"/>
      <c r="E31" s="32"/>
      <c r="F31" s="32"/>
      <c r="G31" s="32"/>
      <c r="H31" s="32"/>
      <c r="I31" s="32"/>
    </row>
    <row r="32" spans="1:15" x14ac:dyDescent="0.2">
      <c r="A32" s="1" t="s">
        <v>53</v>
      </c>
      <c r="B32" s="15"/>
      <c r="D32" s="32"/>
      <c r="E32" s="32"/>
      <c r="F32" s="32"/>
      <c r="G32" s="32"/>
      <c r="H32" s="32"/>
      <c r="I32" s="32"/>
    </row>
    <row r="33" spans="1:15" x14ac:dyDescent="0.2">
      <c r="A33" s="2" t="s">
        <v>16</v>
      </c>
      <c r="B33" s="15" t="s">
        <v>17</v>
      </c>
      <c r="C33" s="24">
        <v>0</v>
      </c>
      <c r="D33" s="24">
        <v>0</v>
      </c>
      <c r="E33" s="24">
        <v>0</v>
      </c>
      <c r="F33" s="24">
        <v>0</v>
      </c>
      <c r="G33" s="24">
        <v>7003.5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</row>
    <row r="34" spans="1:15" x14ac:dyDescent="0.2">
      <c r="A34" s="15" t="s">
        <v>20</v>
      </c>
      <c r="B34" s="15" t="s">
        <v>21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888.89</v>
      </c>
    </row>
    <row r="35" spans="1:15" x14ac:dyDescent="0.2">
      <c r="A35" s="2" t="s">
        <v>36</v>
      </c>
      <c r="B35" s="15" t="s">
        <v>37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23569.97</v>
      </c>
      <c r="J35" s="24">
        <v>0</v>
      </c>
      <c r="K35" s="24">
        <v>27587.759999999998</v>
      </c>
      <c r="L35" s="24">
        <v>0</v>
      </c>
      <c r="M35" s="24">
        <v>0</v>
      </c>
      <c r="N35" s="24">
        <v>0</v>
      </c>
      <c r="O35" s="24">
        <v>0</v>
      </c>
    </row>
    <row r="36" spans="1:15" ht="13.5" thickBot="1" x14ac:dyDescent="0.25">
      <c r="B36" s="27" t="s">
        <v>54</v>
      </c>
      <c r="C36" s="28">
        <f>SUM(C33:C35)</f>
        <v>0</v>
      </c>
      <c r="D36" s="28">
        <f t="shared" ref="D36:J36" si="5">SUM(D33:D35)</f>
        <v>0</v>
      </c>
      <c r="E36" s="28">
        <f t="shared" si="5"/>
        <v>0</v>
      </c>
      <c r="F36" s="28">
        <f t="shared" si="5"/>
        <v>0</v>
      </c>
      <c r="G36" s="28">
        <f t="shared" si="5"/>
        <v>7003.5</v>
      </c>
      <c r="H36" s="28">
        <f t="shared" si="5"/>
        <v>0</v>
      </c>
      <c r="I36" s="28">
        <f t="shared" si="5"/>
        <v>23569.97</v>
      </c>
      <c r="J36" s="28">
        <f t="shared" si="5"/>
        <v>0</v>
      </c>
      <c r="K36" s="28">
        <f t="shared" ref="K36:L36" si="6">SUM(K33:K35)</f>
        <v>27587.759999999998</v>
      </c>
      <c r="L36" s="28">
        <f t="shared" si="6"/>
        <v>0</v>
      </c>
      <c r="M36" s="28">
        <f t="shared" ref="M36:N36" si="7">SUM(M33:M35)</f>
        <v>0</v>
      </c>
      <c r="N36" s="28">
        <f t="shared" si="7"/>
        <v>0</v>
      </c>
      <c r="O36" s="28">
        <f t="shared" ref="O36" si="8">SUM(O33:O35)</f>
        <v>888.89</v>
      </c>
    </row>
    <row r="37" spans="1:15" ht="13.5" thickTop="1" x14ac:dyDescent="0.2">
      <c r="B37" s="15" t="s">
        <v>51</v>
      </c>
      <c r="D37" s="31">
        <f>D36-C36</f>
        <v>0</v>
      </c>
      <c r="E37" s="31">
        <f t="shared" ref="E37:O37" si="9">E36-D36</f>
        <v>0</v>
      </c>
      <c r="F37" s="31">
        <f t="shared" si="9"/>
        <v>0</v>
      </c>
      <c r="G37" s="31">
        <f t="shared" si="9"/>
        <v>7003.5</v>
      </c>
      <c r="H37" s="31">
        <f t="shared" si="9"/>
        <v>-7003.5</v>
      </c>
      <c r="I37" s="31">
        <f t="shared" si="9"/>
        <v>23569.97</v>
      </c>
      <c r="J37" s="31">
        <f t="shared" si="9"/>
        <v>-23569.97</v>
      </c>
      <c r="K37" s="31">
        <f t="shared" si="9"/>
        <v>27587.759999999998</v>
      </c>
      <c r="L37" s="31">
        <f t="shared" si="9"/>
        <v>-27587.759999999998</v>
      </c>
      <c r="M37" s="31">
        <f t="shared" si="9"/>
        <v>0</v>
      </c>
      <c r="N37" s="31">
        <f t="shared" si="9"/>
        <v>0</v>
      </c>
      <c r="O37" s="31">
        <f t="shared" si="9"/>
        <v>888.89</v>
      </c>
    </row>
    <row r="38" spans="1:15" x14ac:dyDescent="0.2">
      <c r="B38" s="15" t="s">
        <v>52</v>
      </c>
      <c r="D38" s="32" t="e">
        <f>D37/C36</f>
        <v>#DIV/0!</v>
      </c>
      <c r="E38" s="32" t="e">
        <f t="shared" ref="E38:O38" si="10">E37/D36</f>
        <v>#DIV/0!</v>
      </c>
      <c r="F38" s="32" t="e">
        <f t="shared" si="10"/>
        <v>#DIV/0!</v>
      </c>
      <c r="G38" s="32" t="e">
        <f t="shared" si="10"/>
        <v>#DIV/0!</v>
      </c>
      <c r="H38" s="32">
        <f t="shared" si="10"/>
        <v>-1</v>
      </c>
      <c r="I38" s="32" t="e">
        <f t="shared" si="10"/>
        <v>#DIV/0!</v>
      </c>
      <c r="J38" s="32">
        <f t="shared" si="10"/>
        <v>-1</v>
      </c>
      <c r="K38" s="32" t="e">
        <f t="shared" si="10"/>
        <v>#DIV/0!</v>
      </c>
      <c r="L38" s="32">
        <f t="shared" si="10"/>
        <v>-1</v>
      </c>
      <c r="M38" s="32" t="e">
        <f t="shared" si="10"/>
        <v>#DIV/0!</v>
      </c>
      <c r="N38" s="32" t="e">
        <f t="shared" si="10"/>
        <v>#DIV/0!</v>
      </c>
      <c r="O38" s="32" t="e">
        <f t="shared" si="10"/>
        <v>#DIV/0!</v>
      </c>
    </row>
    <row r="39" spans="1:15" x14ac:dyDescent="0.2">
      <c r="B39" s="15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3.5" thickBot="1" x14ac:dyDescent="0.25">
      <c r="B40" s="64" t="s">
        <v>55</v>
      </c>
      <c r="C40" s="53">
        <f>C36+C28</f>
        <v>2736829.46</v>
      </c>
      <c r="D40" s="53">
        <f t="shared" ref="D40:L40" si="11">D36+D28</f>
        <v>2892205.7500000005</v>
      </c>
      <c r="E40" s="53">
        <f t="shared" si="11"/>
        <v>3103227.1099999994</v>
      </c>
      <c r="F40" s="53">
        <f t="shared" si="11"/>
        <v>3124968.4300000006</v>
      </c>
      <c r="G40" s="53">
        <f t="shared" si="11"/>
        <v>3296119.4300000006</v>
      </c>
      <c r="H40" s="53">
        <f t="shared" si="11"/>
        <v>3603624.9899999993</v>
      </c>
      <c r="I40" s="53">
        <f t="shared" si="11"/>
        <v>3576021.0100000002</v>
      </c>
      <c r="J40" s="53">
        <f t="shared" si="11"/>
        <v>3631491.5799999996</v>
      </c>
      <c r="K40" s="53">
        <f t="shared" si="11"/>
        <v>3548341.4699999997</v>
      </c>
      <c r="L40" s="53">
        <f t="shared" si="11"/>
        <v>3457430.69</v>
      </c>
      <c r="M40" s="53">
        <f t="shared" ref="M40:N40" si="12">M36+M28</f>
        <v>3807701.6199999996</v>
      </c>
      <c r="N40" s="53">
        <f t="shared" si="12"/>
        <v>3932962.5300000003</v>
      </c>
      <c r="O40" s="53">
        <f t="shared" ref="O40" si="13">O36+O28</f>
        <v>3214601.34</v>
      </c>
    </row>
    <row r="41" spans="1:15" ht="13.5" thickTop="1" x14ac:dyDescent="0.2">
      <c r="B41" s="1"/>
      <c r="C41" s="10"/>
      <c r="D41" s="10"/>
      <c r="E41" s="10"/>
      <c r="F41" s="10"/>
      <c r="G41" s="10"/>
      <c r="H41" s="10"/>
      <c r="I41" s="10"/>
    </row>
    <row r="42" spans="1:15" x14ac:dyDescent="0.2">
      <c r="A42" s="1" t="s">
        <v>56</v>
      </c>
      <c r="B42" s="1"/>
      <c r="C42" s="10"/>
      <c r="D42" s="10"/>
      <c r="E42" s="10"/>
      <c r="F42" s="10"/>
      <c r="G42" s="10"/>
      <c r="H42" s="10"/>
      <c r="I42" s="10"/>
    </row>
    <row r="43" spans="1:15" x14ac:dyDescent="0.2">
      <c r="A43" s="15" t="s">
        <v>57</v>
      </c>
      <c r="B43" s="15" t="s">
        <v>58</v>
      </c>
      <c r="C43" s="31">
        <v>6646.75</v>
      </c>
      <c r="D43" s="31">
        <v>0</v>
      </c>
      <c r="E43" s="31">
        <v>6127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</row>
    <row r="44" spans="1:15" x14ac:dyDescent="0.2">
      <c r="A44" s="15" t="s">
        <v>59</v>
      </c>
      <c r="B44" s="15" t="s">
        <v>60</v>
      </c>
      <c r="C44" s="31">
        <v>13846.64</v>
      </c>
      <c r="D44" s="31">
        <v>15694.390000000001</v>
      </c>
      <c r="E44" s="31">
        <v>14781.46</v>
      </c>
      <c r="F44" s="31">
        <v>14633.560000000001</v>
      </c>
      <c r="G44" s="31">
        <v>9429.98</v>
      </c>
      <c r="H44" s="31">
        <v>11970.25</v>
      </c>
      <c r="I44" s="31">
        <v>10625.5</v>
      </c>
      <c r="J44" s="31">
        <v>13849.97</v>
      </c>
      <c r="K44" s="31">
        <v>10975</v>
      </c>
      <c r="L44" s="31">
        <v>1200</v>
      </c>
      <c r="M44" s="24">
        <v>7120.38</v>
      </c>
      <c r="N44" s="31">
        <v>187.5</v>
      </c>
      <c r="O44" s="31">
        <v>0</v>
      </c>
    </row>
    <row r="45" spans="1:15" x14ac:dyDescent="0.2">
      <c r="A45" s="15" t="s">
        <v>14</v>
      </c>
      <c r="B45" s="15" t="s">
        <v>15</v>
      </c>
      <c r="C45" s="31">
        <v>79108.01999999999</v>
      </c>
      <c r="D45" s="31">
        <v>82833.780000000013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54">
        <v>0</v>
      </c>
      <c r="N45" s="31">
        <v>0</v>
      </c>
      <c r="O45" s="31">
        <v>0</v>
      </c>
    </row>
    <row r="46" spans="1:15" x14ac:dyDescent="0.2">
      <c r="A46" s="15" t="s">
        <v>61</v>
      </c>
      <c r="B46" s="15" t="s">
        <v>62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24">
        <v>175487.21999999997</v>
      </c>
      <c r="N46" s="31">
        <v>58451.63</v>
      </c>
      <c r="O46" s="31">
        <v>124993.65</v>
      </c>
    </row>
    <row r="47" spans="1:15" x14ac:dyDescent="0.2">
      <c r="A47" s="15" t="s">
        <v>63</v>
      </c>
      <c r="B47" s="22" t="s">
        <v>64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24">
        <v>51788.25</v>
      </c>
      <c r="N47" s="31">
        <v>99</v>
      </c>
      <c r="O47" s="31">
        <v>20</v>
      </c>
    </row>
    <row r="48" spans="1:15" x14ac:dyDescent="0.2">
      <c r="A48" s="15" t="s">
        <v>65</v>
      </c>
      <c r="B48" s="22" t="s">
        <v>66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24">
        <v>28981.84</v>
      </c>
      <c r="N48" s="31">
        <v>0</v>
      </c>
      <c r="O48" s="31">
        <v>10100.959999999999</v>
      </c>
    </row>
    <row r="49" spans="1:15" x14ac:dyDescent="0.2">
      <c r="A49" s="15" t="s">
        <v>16</v>
      </c>
      <c r="B49" s="15" t="s">
        <v>17</v>
      </c>
      <c r="C49" s="31">
        <v>53067.950000000012</v>
      </c>
      <c r="D49" s="31">
        <v>40145.06</v>
      </c>
      <c r="E49" s="31">
        <v>41343.929999999993</v>
      </c>
      <c r="F49" s="31">
        <v>47171.39</v>
      </c>
      <c r="G49" s="31">
        <v>36419.08</v>
      </c>
      <c r="H49" s="31">
        <v>55611.73000000001</v>
      </c>
      <c r="I49" s="31">
        <v>180887.00999999998</v>
      </c>
      <c r="J49" s="31">
        <v>148937.75</v>
      </c>
      <c r="K49" s="31">
        <v>129133.85</v>
      </c>
      <c r="L49" s="31">
        <v>78854.06</v>
      </c>
      <c r="M49" s="24">
        <v>108925.95999999999</v>
      </c>
      <c r="N49" s="31">
        <v>31429.47</v>
      </c>
      <c r="O49" s="31">
        <v>39668.6</v>
      </c>
    </row>
    <row r="50" spans="1:15" x14ac:dyDescent="0.2">
      <c r="A50" s="15" t="s">
        <v>18</v>
      </c>
      <c r="B50" s="15" t="s">
        <v>19</v>
      </c>
      <c r="C50" s="31">
        <v>20455.649999999998</v>
      </c>
      <c r="D50" s="31">
        <v>5937.7699999999995</v>
      </c>
      <c r="E50" s="31">
        <v>34584.67</v>
      </c>
      <c r="F50" s="31">
        <v>8952.06</v>
      </c>
      <c r="G50" s="31">
        <v>9641</v>
      </c>
      <c r="H50" s="31">
        <v>11599.36</v>
      </c>
      <c r="I50" s="31">
        <v>23150.75</v>
      </c>
      <c r="J50" s="31">
        <v>29203.200000000001</v>
      </c>
      <c r="K50" s="31">
        <v>23997.51</v>
      </c>
      <c r="L50" s="31">
        <v>28480.51</v>
      </c>
      <c r="M50" s="24">
        <v>31782.99</v>
      </c>
      <c r="N50" s="31">
        <v>3639.2999999999997</v>
      </c>
      <c r="O50" s="31">
        <v>6870.29</v>
      </c>
    </row>
    <row r="51" spans="1:15" x14ac:dyDescent="0.2">
      <c r="A51" s="62" t="s">
        <v>67</v>
      </c>
      <c r="B51" s="15" t="s">
        <v>68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10786.919999999998</v>
      </c>
      <c r="J51" s="31">
        <v>7478.51</v>
      </c>
      <c r="K51" s="31">
        <v>17987.87</v>
      </c>
      <c r="L51" s="31">
        <v>15352.68</v>
      </c>
      <c r="M51" s="24">
        <v>16793.920000000002</v>
      </c>
      <c r="N51" s="31">
        <v>0</v>
      </c>
      <c r="O51" s="31">
        <v>0</v>
      </c>
    </row>
    <row r="52" spans="1:15" x14ac:dyDescent="0.2">
      <c r="A52" s="23" t="s">
        <v>69</v>
      </c>
      <c r="B52" s="23" t="s">
        <v>70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6211.93</v>
      </c>
      <c r="M52" s="24">
        <v>12654.81</v>
      </c>
      <c r="N52" s="31">
        <v>18451.239999999998</v>
      </c>
      <c r="O52" s="31">
        <v>20749.599999999999</v>
      </c>
    </row>
    <row r="53" spans="1:15" x14ac:dyDescent="0.2">
      <c r="A53" s="15" t="s">
        <v>71</v>
      </c>
      <c r="B53" s="15" t="s">
        <v>72</v>
      </c>
      <c r="C53" s="31">
        <v>72</v>
      </c>
      <c r="D53" s="31">
        <v>396</v>
      </c>
      <c r="E53" s="31">
        <v>72</v>
      </c>
      <c r="F53" s="31">
        <v>447</v>
      </c>
      <c r="G53" s="31">
        <v>72</v>
      </c>
      <c r="H53" s="31">
        <v>414.84</v>
      </c>
      <c r="I53" s="31">
        <v>72</v>
      </c>
      <c r="J53" s="31">
        <v>63</v>
      </c>
      <c r="K53" s="31">
        <v>60</v>
      </c>
      <c r="L53" s="31">
        <v>60</v>
      </c>
      <c r="M53" s="24">
        <v>0</v>
      </c>
      <c r="N53" s="31">
        <v>0</v>
      </c>
      <c r="O53" s="31">
        <v>0</v>
      </c>
    </row>
    <row r="54" spans="1:15" x14ac:dyDescent="0.2">
      <c r="A54" s="15" t="s">
        <v>20</v>
      </c>
      <c r="B54" s="15" t="s">
        <v>21</v>
      </c>
      <c r="C54" s="31">
        <v>68539.970000000016</v>
      </c>
      <c r="D54" s="31">
        <v>77506.5</v>
      </c>
      <c r="E54" s="31">
        <v>81524.349999999977</v>
      </c>
      <c r="F54" s="31">
        <v>91849.3</v>
      </c>
      <c r="G54" s="31">
        <v>61976.93</v>
      </c>
      <c r="H54" s="31">
        <v>50993.520000000004</v>
      </c>
      <c r="I54" s="31">
        <v>0</v>
      </c>
      <c r="J54" s="31">
        <v>0</v>
      </c>
      <c r="K54" s="31">
        <v>0</v>
      </c>
      <c r="L54" s="31">
        <v>0</v>
      </c>
      <c r="M54" s="24">
        <v>0</v>
      </c>
      <c r="N54" s="31">
        <v>16882.43</v>
      </c>
      <c r="O54" s="31">
        <v>51809.94</v>
      </c>
    </row>
    <row r="55" spans="1:15" x14ac:dyDescent="0.2">
      <c r="A55" s="15" t="s">
        <v>73</v>
      </c>
      <c r="B55" s="15" t="s">
        <v>74</v>
      </c>
      <c r="C55" s="31">
        <v>0</v>
      </c>
      <c r="D55" s="31">
        <v>0</v>
      </c>
      <c r="E55" s="31">
        <v>10072.629999999999</v>
      </c>
      <c r="F55" s="31">
        <v>963.29</v>
      </c>
      <c r="G55" s="31">
        <v>200</v>
      </c>
      <c r="H55" s="31">
        <v>0</v>
      </c>
      <c r="I55" s="31">
        <v>98.4</v>
      </c>
      <c r="J55" s="31">
        <v>1445.93</v>
      </c>
      <c r="K55" s="31">
        <v>1588.37</v>
      </c>
      <c r="L55" s="31">
        <v>21960.639999999999</v>
      </c>
      <c r="M55" s="24">
        <v>0</v>
      </c>
      <c r="N55" s="31">
        <v>0</v>
      </c>
      <c r="O55" s="31">
        <v>0</v>
      </c>
    </row>
    <row r="56" spans="1:15" x14ac:dyDescent="0.2">
      <c r="A56" s="15" t="s">
        <v>22</v>
      </c>
      <c r="B56" s="15" t="s">
        <v>23</v>
      </c>
      <c r="C56" s="31">
        <v>225402.56000000003</v>
      </c>
      <c r="D56" s="31">
        <v>240927.9500000001</v>
      </c>
      <c r="E56" s="31">
        <v>220973.93000000002</v>
      </c>
      <c r="F56" s="31">
        <v>220417.64000000004</v>
      </c>
      <c r="G56" s="31">
        <v>255168.04000000004</v>
      </c>
      <c r="H56" s="31">
        <v>213265.24000000005</v>
      </c>
      <c r="I56" s="31">
        <v>283197.91000000003</v>
      </c>
      <c r="J56" s="31">
        <v>272598.53000000003</v>
      </c>
      <c r="K56" s="31">
        <v>320468.07</v>
      </c>
      <c r="L56" s="31">
        <v>323343.96999999997</v>
      </c>
      <c r="M56" s="24">
        <v>389372.48000000004</v>
      </c>
      <c r="N56" s="31">
        <v>472698.22000000003</v>
      </c>
      <c r="O56" s="31">
        <v>556962.17000000004</v>
      </c>
    </row>
    <row r="57" spans="1:15" x14ac:dyDescent="0.2">
      <c r="A57" s="15" t="s">
        <v>24</v>
      </c>
      <c r="B57" s="15" t="s">
        <v>25</v>
      </c>
      <c r="C57" s="31">
        <v>232488.89</v>
      </c>
      <c r="D57" s="31">
        <v>226647.17</v>
      </c>
      <c r="E57" s="31">
        <v>242930.47999999998</v>
      </c>
      <c r="F57" s="31">
        <v>250498.78999999998</v>
      </c>
      <c r="G57" s="31">
        <v>274904.50999999995</v>
      </c>
      <c r="H57" s="31">
        <v>286123.3</v>
      </c>
      <c r="I57" s="31">
        <v>277935.74000000005</v>
      </c>
      <c r="J57" s="31">
        <v>379017.84</v>
      </c>
      <c r="K57" s="31">
        <v>371378.78</v>
      </c>
      <c r="L57" s="31">
        <v>383071.31</v>
      </c>
      <c r="M57" s="60">
        <f>-3317583.97+3688899</f>
        <v>371315.0299999998</v>
      </c>
      <c r="N57" s="31">
        <v>190377.65000000037</v>
      </c>
      <c r="O57" s="31">
        <v>0</v>
      </c>
    </row>
    <row r="58" spans="1:15" x14ac:dyDescent="0.2">
      <c r="A58" s="15" t="s">
        <v>75</v>
      </c>
      <c r="B58" s="15" t="s">
        <v>76</v>
      </c>
      <c r="C58" s="31">
        <v>16502.02</v>
      </c>
      <c r="D58" s="31">
        <v>14029.16</v>
      </c>
      <c r="E58" s="31">
        <v>12786.17</v>
      </c>
      <c r="F58" s="31">
        <v>14994.49</v>
      </c>
      <c r="G58" s="31">
        <v>15148.44</v>
      </c>
      <c r="H58" s="31">
        <v>14822.87</v>
      </c>
      <c r="I58" s="31">
        <v>6181.2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</row>
    <row r="59" spans="1:15" x14ac:dyDescent="0.2">
      <c r="A59" s="15" t="s">
        <v>26</v>
      </c>
      <c r="B59" s="15" t="s">
        <v>27</v>
      </c>
      <c r="C59" s="31">
        <v>10086.960000000001</v>
      </c>
      <c r="D59" s="31">
        <v>4787.09</v>
      </c>
      <c r="E59" s="31">
        <v>5282.4400000000005</v>
      </c>
      <c r="F59" s="31">
        <v>4762.32</v>
      </c>
      <c r="G59" s="31">
        <v>5803.62</v>
      </c>
      <c r="H59" s="31">
        <v>6241.8</v>
      </c>
      <c r="I59" s="31">
        <v>6470.25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</row>
    <row r="60" spans="1:15" x14ac:dyDescent="0.2">
      <c r="A60" s="15" t="s">
        <v>77</v>
      </c>
      <c r="B60" s="15" t="s">
        <v>78</v>
      </c>
      <c r="C60" s="31">
        <v>5827.01</v>
      </c>
      <c r="D60" s="31">
        <v>6327.75</v>
      </c>
      <c r="E60" s="31">
        <v>8118.46</v>
      </c>
      <c r="F60" s="31">
        <v>16320.380000000001</v>
      </c>
      <c r="G60" s="31">
        <v>7091.85</v>
      </c>
      <c r="H60" s="31">
        <v>1374.6000000000001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</row>
    <row r="61" spans="1:15" x14ac:dyDescent="0.2">
      <c r="A61" s="15" t="s">
        <v>79</v>
      </c>
      <c r="B61" s="15" t="s">
        <v>80</v>
      </c>
      <c r="C61" s="31">
        <v>7842.91</v>
      </c>
      <c r="D61" s="31">
        <v>3159.76</v>
      </c>
      <c r="E61" s="31">
        <v>9099.76</v>
      </c>
      <c r="F61" s="31">
        <v>9442.17</v>
      </c>
      <c r="G61" s="31">
        <v>5510.7</v>
      </c>
      <c r="H61" s="31">
        <v>5304.76</v>
      </c>
      <c r="I61" s="31">
        <v>3546.3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</row>
    <row r="62" spans="1:15" x14ac:dyDescent="0.2">
      <c r="A62" s="15" t="s">
        <v>81</v>
      </c>
      <c r="B62" s="15" t="s">
        <v>82</v>
      </c>
      <c r="C62" s="31">
        <v>10844.07</v>
      </c>
      <c r="D62" s="31">
        <v>3390.78</v>
      </c>
      <c r="E62" s="31">
        <v>5960.66</v>
      </c>
      <c r="F62" s="31">
        <v>6307.18</v>
      </c>
      <c r="G62" s="31">
        <v>2627.55</v>
      </c>
      <c r="H62" s="31">
        <v>3353.85</v>
      </c>
      <c r="I62" s="31">
        <v>3642.3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</row>
    <row r="63" spans="1:15" x14ac:dyDescent="0.2">
      <c r="A63" s="15" t="s">
        <v>28</v>
      </c>
      <c r="B63" s="15" t="s">
        <v>29</v>
      </c>
      <c r="C63" s="31">
        <v>8065.89</v>
      </c>
      <c r="D63" s="31">
        <v>3444.42</v>
      </c>
      <c r="E63" s="31">
        <v>3988.94</v>
      </c>
      <c r="F63" s="31">
        <v>6639.2300000000005</v>
      </c>
      <c r="G63" s="31">
        <v>5730.53</v>
      </c>
      <c r="H63" s="31">
        <v>4575.53</v>
      </c>
      <c r="I63" s="31">
        <v>4205.55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</row>
    <row r="64" spans="1:15" x14ac:dyDescent="0.2">
      <c r="A64" s="15" t="s">
        <v>30</v>
      </c>
      <c r="B64" s="15" t="s">
        <v>31</v>
      </c>
      <c r="C64" s="31">
        <v>7722.5</v>
      </c>
      <c r="D64" s="31">
        <v>5013.95</v>
      </c>
      <c r="E64" s="31">
        <v>6265.89</v>
      </c>
      <c r="F64" s="31">
        <v>4075.5</v>
      </c>
      <c r="G64" s="31">
        <v>2835.19</v>
      </c>
      <c r="H64" s="31">
        <v>4318.6000000000004</v>
      </c>
      <c r="I64" s="31">
        <v>4914.1000000000004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</row>
    <row r="65" spans="1:16" x14ac:dyDescent="0.2">
      <c r="A65" s="15" t="s">
        <v>32</v>
      </c>
      <c r="B65" s="15" t="s">
        <v>33</v>
      </c>
      <c r="C65" s="31">
        <v>5797.35</v>
      </c>
      <c r="D65" s="31">
        <v>6523.75</v>
      </c>
      <c r="E65" s="31">
        <v>5242.89</v>
      </c>
      <c r="F65" s="31">
        <v>6220.55</v>
      </c>
      <c r="G65" s="31">
        <v>6780.75</v>
      </c>
      <c r="H65" s="31">
        <v>5329</v>
      </c>
      <c r="I65" s="31">
        <v>3956.85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</row>
    <row r="66" spans="1:16" x14ac:dyDescent="0.2">
      <c r="A66" s="15" t="s">
        <v>34</v>
      </c>
      <c r="B66" s="15" t="s">
        <v>35</v>
      </c>
      <c r="C66" s="31">
        <v>10697.710000000001</v>
      </c>
      <c r="D66" s="31">
        <v>5651.25</v>
      </c>
      <c r="E66" s="31">
        <v>6740.25</v>
      </c>
      <c r="F66" s="31">
        <v>7771.51</v>
      </c>
      <c r="G66" s="31">
        <v>4107</v>
      </c>
      <c r="H66" s="31">
        <v>2731.9500000000003</v>
      </c>
      <c r="I66" s="31">
        <v>4194.3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</row>
    <row r="67" spans="1:16" x14ac:dyDescent="0.2">
      <c r="A67" s="15" t="s">
        <v>83</v>
      </c>
      <c r="B67" s="15" t="s">
        <v>84</v>
      </c>
      <c r="C67" s="33"/>
      <c r="D67" s="33"/>
      <c r="E67" s="33"/>
      <c r="F67" s="33"/>
      <c r="G67" s="33"/>
      <c r="H67" s="33"/>
      <c r="I67" s="33">
        <v>2710.8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</row>
    <row r="68" spans="1:16" x14ac:dyDescent="0.2">
      <c r="A68" s="15" t="s">
        <v>36</v>
      </c>
      <c r="B68" s="15" t="s">
        <v>37</v>
      </c>
      <c r="C68" s="31">
        <v>0</v>
      </c>
      <c r="D68" s="31">
        <v>0</v>
      </c>
      <c r="E68" s="31">
        <v>0</v>
      </c>
      <c r="F68" s="31">
        <v>9165.0199999999986</v>
      </c>
      <c r="G68" s="31">
        <v>9529.5000000000018</v>
      </c>
      <c r="H68" s="31">
        <v>11427.74</v>
      </c>
      <c r="I68" s="31">
        <v>10349.81</v>
      </c>
      <c r="J68" s="31">
        <v>10205.799999999999</v>
      </c>
      <c r="K68" s="31">
        <v>8625.25</v>
      </c>
      <c r="L68" s="31">
        <v>26971.11</v>
      </c>
      <c r="M68" s="24">
        <v>21521.250000000004</v>
      </c>
      <c r="N68" s="31">
        <v>6922.56</v>
      </c>
      <c r="O68" s="31">
        <v>9348.9599999999991</v>
      </c>
    </row>
    <row r="69" spans="1:16" x14ac:dyDescent="0.2">
      <c r="A69" s="15" t="s">
        <v>38</v>
      </c>
      <c r="B69" s="15" t="s">
        <v>39</v>
      </c>
      <c r="C69" s="31">
        <v>86234.020000000033</v>
      </c>
      <c r="D69" s="31">
        <v>91309.31</v>
      </c>
      <c r="E69" s="31">
        <v>126973.47000000002</v>
      </c>
      <c r="F69" s="31">
        <v>89695.360000000001</v>
      </c>
      <c r="G69" s="31">
        <v>109209.70999999999</v>
      </c>
      <c r="H69" s="31">
        <v>81672.710000000006</v>
      </c>
      <c r="I69" s="31">
        <v>119038.36000000002</v>
      </c>
      <c r="J69" s="31">
        <v>135647.24</v>
      </c>
      <c r="K69" s="31">
        <v>135360.04999999999</v>
      </c>
      <c r="L69" s="31">
        <v>128624</v>
      </c>
      <c r="M69" s="24">
        <v>145469.56</v>
      </c>
      <c r="N69" s="31">
        <v>79439.259999999995</v>
      </c>
      <c r="O69" s="31">
        <v>89381.14</v>
      </c>
    </row>
    <row r="70" spans="1:16" x14ac:dyDescent="0.2">
      <c r="A70" s="15" t="s">
        <v>40</v>
      </c>
      <c r="B70" s="15" t="s">
        <v>85</v>
      </c>
      <c r="C70" s="31">
        <v>76523.989999999991</v>
      </c>
      <c r="D70" s="31">
        <v>89329.110000000015</v>
      </c>
      <c r="E70" s="31">
        <v>74662.03</v>
      </c>
      <c r="F70" s="31">
        <v>93381.27</v>
      </c>
      <c r="G70" s="31">
        <v>93985.079999999987</v>
      </c>
      <c r="H70" s="31">
        <v>103780.98999999999</v>
      </c>
      <c r="I70" s="31">
        <v>46044.040000000008</v>
      </c>
      <c r="J70" s="31">
        <v>49641.75</v>
      </c>
      <c r="K70" s="31">
        <v>211868.15</v>
      </c>
      <c r="L70" s="31">
        <v>358947.74</v>
      </c>
      <c r="M70" s="24">
        <v>237256.68000000002</v>
      </c>
      <c r="N70" s="31">
        <v>0</v>
      </c>
      <c r="O70" s="31">
        <v>0</v>
      </c>
    </row>
    <row r="71" spans="1:16" x14ac:dyDescent="0.2">
      <c r="A71" s="15" t="s">
        <v>42</v>
      </c>
      <c r="B71" s="15" t="s">
        <v>43</v>
      </c>
      <c r="C71" s="31">
        <v>8433.34</v>
      </c>
      <c r="D71" s="31">
        <v>3733.45</v>
      </c>
      <c r="E71" s="31">
        <v>4100</v>
      </c>
      <c r="F71" s="31">
        <v>1553.5</v>
      </c>
      <c r="G71" s="31">
        <v>0</v>
      </c>
      <c r="H71" s="31">
        <v>5000</v>
      </c>
      <c r="I71" s="31">
        <v>0</v>
      </c>
      <c r="J71" s="31">
        <v>14802</v>
      </c>
      <c r="K71" s="31">
        <v>1688.22</v>
      </c>
      <c r="L71" s="31">
        <v>0</v>
      </c>
      <c r="M71" s="24">
        <v>0</v>
      </c>
      <c r="N71" s="31">
        <v>1000</v>
      </c>
      <c r="O71" s="31">
        <v>0</v>
      </c>
    </row>
    <row r="72" spans="1:16" x14ac:dyDescent="0.2">
      <c r="A72" s="15" t="s">
        <v>44</v>
      </c>
      <c r="B72" s="15" t="s">
        <v>45</v>
      </c>
      <c r="C72" s="31">
        <v>336601.24</v>
      </c>
      <c r="D72" s="31">
        <v>435711.68999999994</v>
      </c>
      <c r="E72" s="31">
        <v>386840.64</v>
      </c>
      <c r="F72" s="31">
        <v>399454.02999999991</v>
      </c>
      <c r="G72" s="31">
        <v>404678.26000000018</v>
      </c>
      <c r="H72" s="31">
        <v>402197.95000000007</v>
      </c>
      <c r="I72" s="31">
        <v>438803.77</v>
      </c>
      <c r="J72" s="31">
        <v>421346.79</v>
      </c>
      <c r="K72" s="31">
        <v>454201.34</v>
      </c>
      <c r="L72" s="31">
        <v>437859.85</v>
      </c>
      <c r="M72" s="24">
        <v>400531.32000000007</v>
      </c>
      <c r="N72" s="31">
        <v>241938.60999999996</v>
      </c>
      <c r="O72" s="31">
        <v>356702.26</v>
      </c>
    </row>
    <row r="73" spans="1:16" x14ac:dyDescent="0.2">
      <c r="A73" s="15" t="s">
        <v>46</v>
      </c>
      <c r="B73" s="15" t="s">
        <v>47</v>
      </c>
      <c r="C73" s="31">
        <v>91569.030000000013</v>
      </c>
      <c r="D73" s="31">
        <v>88663.889999999985</v>
      </c>
      <c r="E73" s="31">
        <v>91552.400000000009</v>
      </c>
      <c r="F73" s="31">
        <v>99988.469999999987</v>
      </c>
      <c r="G73" s="31">
        <v>97539.969999999987</v>
      </c>
      <c r="H73" s="31">
        <v>106192.26999999997</v>
      </c>
      <c r="I73" s="31">
        <v>100971.92999999998</v>
      </c>
      <c r="J73" s="31">
        <v>93580.65</v>
      </c>
      <c r="K73" s="31">
        <v>76305.97</v>
      </c>
      <c r="L73" s="31">
        <v>83067.58</v>
      </c>
      <c r="M73" s="24">
        <v>90128.8</v>
      </c>
      <c r="N73" s="31">
        <v>67148.89</v>
      </c>
      <c r="O73" s="31">
        <v>62437.33</v>
      </c>
    </row>
    <row r="74" spans="1:16" x14ac:dyDescent="0.2">
      <c r="A74" s="15" t="s">
        <v>48</v>
      </c>
      <c r="B74" s="15" t="s">
        <v>49</v>
      </c>
      <c r="C74" s="31">
        <v>3679.2599999999998</v>
      </c>
      <c r="D74" s="31">
        <v>22363.71</v>
      </c>
      <c r="E74" s="31">
        <v>23766.06</v>
      </c>
      <c r="F74" s="31">
        <v>23107.32</v>
      </c>
      <c r="G74" s="31">
        <v>45562.320000000007</v>
      </c>
      <c r="H74" s="31">
        <v>16000.89</v>
      </c>
      <c r="I74" s="31">
        <v>24873.260000000002</v>
      </c>
      <c r="J74" s="31">
        <v>14272.31</v>
      </c>
      <c r="K74" s="31">
        <v>28521.47</v>
      </c>
      <c r="L74" s="31">
        <v>19923.009999999998</v>
      </c>
      <c r="M74" s="24">
        <v>10949.87</v>
      </c>
      <c r="N74" s="31">
        <v>7053.2400000000007</v>
      </c>
      <c r="O74" s="31">
        <v>8407.8799999999992</v>
      </c>
      <c r="P74" s="61"/>
    </row>
    <row r="75" spans="1:16" x14ac:dyDescent="0.2">
      <c r="A75" s="15" t="s">
        <v>95</v>
      </c>
      <c r="B75" s="15" t="s">
        <v>96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23394.99</v>
      </c>
      <c r="O75" s="31">
        <v>25373.29</v>
      </c>
      <c r="P75" s="61"/>
    </row>
    <row r="76" spans="1:16" ht="13.5" thickBot="1" x14ac:dyDescent="0.25">
      <c r="B76" s="50" t="s">
        <v>86</v>
      </c>
      <c r="C76" s="51">
        <f t="shared" ref="C76:M76" si="14">SUM(C43:C75)</f>
        <v>1386055.73</v>
      </c>
      <c r="D76" s="51">
        <f t="shared" si="14"/>
        <v>1473527.6899999997</v>
      </c>
      <c r="E76" s="51">
        <f t="shared" si="14"/>
        <v>1423790.5099999998</v>
      </c>
      <c r="F76" s="51">
        <f t="shared" si="14"/>
        <v>1427811.33</v>
      </c>
      <c r="G76" s="51">
        <f t="shared" si="14"/>
        <v>1463952.01</v>
      </c>
      <c r="H76" s="51">
        <f t="shared" si="14"/>
        <v>1404303.7499999998</v>
      </c>
      <c r="I76" s="51">
        <f t="shared" si="14"/>
        <v>1566657.0500000003</v>
      </c>
      <c r="J76" s="51">
        <f t="shared" si="14"/>
        <v>1592091.27</v>
      </c>
      <c r="K76" s="51">
        <f t="shared" si="14"/>
        <v>1792159.9</v>
      </c>
      <c r="L76" s="51">
        <f t="shared" si="14"/>
        <v>1913928.39</v>
      </c>
      <c r="M76" s="51">
        <f t="shared" si="14"/>
        <v>2100080.36</v>
      </c>
      <c r="N76" s="51">
        <f t="shared" ref="N76:O76" si="15">SUM(N43:N75)</f>
        <v>1219113.9900000002</v>
      </c>
      <c r="O76" s="51">
        <f t="shared" si="15"/>
        <v>1362826.07</v>
      </c>
    </row>
    <row r="77" spans="1:16" ht="13.5" thickTop="1" x14ac:dyDescent="0.2">
      <c r="B77" s="15" t="s">
        <v>51</v>
      </c>
      <c r="C77" s="30"/>
      <c r="D77" s="31">
        <f t="shared" ref="D77:L77" si="16">D76-C76</f>
        <v>87471.95999999973</v>
      </c>
      <c r="E77" s="31">
        <f t="shared" si="16"/>
        <v>-49737.179999999935</v>
      </c>
      <c r="F77" s="31">
        <f t="shared" si="16"/>
        <v>4020.820000000298</v>
      </c>
      <c r="G77" s="31">
        <f t="shared" si="16"/>
        <v>36140.679999999935</v>
      </c>
      <c r="H77" s="31">
        <f t="shared" si="16"/>
        <v>-59648.260000000242</v>
      </c>
      <c r="I77" s="31">
        <f t="shared" si="16"/>
        <v>162353.30000000051</v>
      </c>
      <c r="J77" s="31">
        <f t="shared" si="16"/>
        <v>25434.219999999739</v>
      </c>
      <c r="K77" s="31">
        <f t="shared" si="16"/>
        <v>200068.62999999989</v>
      </c>
      <c r="L77" s="31">
        <f t="shared" si="16"/>
        <v>121768.48999999999</v>
      </c>
      <c r="M77" s="31">
        <f>M76-L76</f>
        <v>186151.96999999997</v>
      </c>
      <c r="N77" s="31">
        <f>N76-M76</f>
        <v>-880966.36999999965</v>
      </c>
      <c r="O77" s="31">
        <f>O76-N76</f>
        <v>143712.07999999984</v>
      </c>
    </row>
    <row r="78" spans="1:16" x14ac:dyDescent="0.2">
      <c r="B78" s="15" t="s">
        <v>52</v>
      </c>
      <c r="D78" s="32">
        <f t="shared" ref="D78:M78" si="17">D77/C76</f>
        <v>6.3108544704764305E-2</v>
      </c>
      <c r="E78" s="32">
        <f t="shared" si="17"/>
        <v>-3.3753814290384966E-2</v>
      </c>
      <c r="F78" s="32">
        <f t="shared" si="17"/>
        <v>2.8240250035100308E-3</v>
      </c>
      <c r="G78" s="32">
        <f t="shared" si="17"/>
        <v>2.5311943700572773E-2</v>
      </c>
      <c r="H78" s="32">
        <f t="shared" si="17"/>
        <v>-4.074468260745804E-2</v>
      </c>
      <c r="I78" s="32">
        <f t="shared" si="17"/>
        <v>0.11561124151381105</v>
      </c>
      <c r="J78" s="32">
        <f t="shared" si="17"/>
        <v>1.623470816411271E-2</v>
      </c>
      <c r="K78" s="32">
        <f t="shared" si="17"/>
        <v>0.12566404562974576</v>
      </c>
      <c r="L78" s="32">
        <f t="shared" si="17"/>
        <v>6.79451035591188E-2</v>
      </c>
      <c r="M78" s="32">
        <f t="shared" si="17"/>
        <v>9.7261721479558583E-2</v>
      </c>
      <c r="N78" s="32">
        <f>N77/M76</f>
        <v>-0.41949174268740824</v>
      </c>
      <c r="O78" s="32">
        <f>O77/N76</f>
        <v>0.11788239752707605</v>
      </c>
    </row>
    <row r="79" spans="1:16" x14ac:dyDescent="0.2">
      <c r="B79" s="15"/>
      <c r="D79" s="32"/>
      <c r="E79" s="32"/>
      <c r="F79" s="32"/>
      <c r="G79" s="32"/>
      <c r="H79" s="32"/>
      <c r="I79" s="32"/>
    </row>
    <row r="80" spans="1:16" ht="13.5" thickBot="1" x14ac:dyDescent="0.25">
      <c r="B80" s="50" t="s">
        <v>87</v>
      </c>
      <c r="C80" s="51">
        <f t="shared" ref="C80:M80" si="18">C76+C40</f>
        <v>4122885.19</v>
      </c>
      <c r="D80" s="51">
        <f t="shared" si="18"/>
        <v>4365733.4400000004</v>
      </c>
      <c r="E80" s="51">
        <f t="shared" si="18"/>
        <v>4527017.6199999992</v>
      </c>
      <c r="F80" s="51">
        <f t="shared" si="18"/>
        <v>4552779.7600000007</v>
      </c>
      <c r="G80" s="51">
        <f t="shared" si="18"/>
        <v>4760071.4400000004</v>
      </c>
      <c r="H80" s="51">
        <f t="shared" si="18"/>
        <v>5007928.7399999993</v>
      </c>
      <c r="I80" s="51">
        <f t="shared" si="18"/>
        <v>5142678.0600000005</v>
      </c>
      <c r="J80" s="51">
        <f t="shared" si="18"/>
        <v>5223582.8499999996</v>
      </c>
      <c r="K80" s="51">
        <f t="shared" si="18"/>
        <v>5340501.3699999992</v>
      </c>
      <c r="L80" s="51">
        <f t="shared" si="18"/>
        <v>5371359.0800000001</v>
      </c>
      <c r="M80" s="51">
        <f t="shared" si="18"/>
        <v>5907781.9799999995</v>
      </c>
      <c r="N80" s="51">
        <f t="shared" ref="N80:O80" si="19">N76+N40</f>
        <v>5152076.5200000005</v>
      </c>
      <c r="O80" s="51">
        <f t="shared" si="19"/>
        <v>4577427.41</v>
      </c>
    </row>
    <row r="81" spans="1:9" ht="13.5" thickTop="1" x14ac:dyDescent="0.2">
      <c r="B81" s="15"/>
      <c r="D81" s="32"/>
      <c r="E81" s="32"/>
      <c r="F81" s="32"/>
      <c r="G81" s="32"/>
      <c r="H81" s="32"/>
      <c r="I81" s="32"/>
    </row>
    <row r="82" spans="1:9" x14ac:dyDescent="0.2">
      <c r="A82" s="1" t="s">
        <v>216</v>
      </c>
      <c r="B82" s="15"/>
      <c r="D82" s="32"/>
      <c r="E82" s="32"/>
      <c r="F82" s="32"/>
      <c r="G82" s="32"/>
      <c r="H82" s="32"/>
      <c r="I82" s="32"/>
    </row>
    <row r="83" spans="1:9" x14ac:dyDescent="0.2">
      <c r="A83" s="2" t="s">
        <v>88</v>
      </c>
      <c r="B83" s="15"/>
      <c r="D83" s="32"/>
      <c r="E83" s="32"/>
      <c r="F83" s="32"/>
      <c r="G83" s="32"/>
      <c r="H83" s="32"/>
      <c r="I83" s="32"/>
    </row>
    <row r="84" spans="1:9" x14ac:dyDescent="0.2">
      <c r="A84" s="2" t="s">
        <v>219</v>
      </c>
      <c r="B84" s="15"/>
      <c r="D84" s="32"/>
      <c r="E84" s="32"/>
      <c r="F84" s="32"/>
      <c r="G84" s="32"/>
      <c r="H84" s="32"/>
      <c r="I84" s="32"/>
    </row>
    <row r="85" spans="1:9" x14ac:dyDescent="0.2">
      <c r="B85" s="15"/>
      <c r="D85" s="32"/>
      <c r="E85" s="32"/>
      <c r="F85" s="32"/>
      <c r="G85" s="32"/>
      <c r="H85" s="32"/>
      <c r="I85" s="32"/>
    </row>
    <row r="86" spans="1:9" x14ac:dyDescent="0.2">
      <c r="A86" s="1" t="s">
        <v>217</v>
      </c>
    </row>
    <row r="87" spans="1:9" x14ac:dyDescent="0.2">
      <c r="A87" s="65">
        <v>-1</v>
      </c>
      <c r="B87" s="22" t="s">
        <v>236</v>
      </c>
    </row>
    <row r="88" spans="1:9" x14ac:dyDescent="0.2">
      <c r="A88" s="65">
        <v>-2</v>
      </c>
      <c r="B88" s="22" t="s">
        <v>235</v>
      </c>
    </row>
    <row r="89" spans="1:9" x14ac:dyDescent="0.2">
      <c r="A89" s="65">
        <v>-3</v>
      </c>
      <c r="B89" s="22" t="s">
        <v>237</v>
      </c>
    </row>
    <row r="90" spans="1:9" x14ac:dyDescent="0.2">
      <c r="A90" s="65">
        <v>-4</v>
      </c>
      <c r="B90" s="22" t="s">
        <v>238</v>
      </c>
    </row>
    <row r="91" spans="1:9" x14ac:dyDescent="0.2">
      <c r="A91" s="86" t="s">
        <v>240</v>
      </c>
      <c r="B91" s="87" t="s">
        <v>239</v>
      </c>
    </row>
    <row r="92" spans="1:9" s="30" customFormat="1" x14ac:dyDescent="0.2">
      <c r="A92" s="88"/>
      <c r="B92" s="85"/>
    </row>
    <row r="93" spans="1:9" s="30" customFormat="1" x14ac:dyDescent="0.2">
      <c r="A93" s="88"/>
      <c r="B93" s="85"/>
    </row>
    <row r="94" spans="1:9" x14ac:dyDescent="0.2">
      <c r="A94" s="22" t="s">
        <v>242</v>
      </c>
    </row>
    <row r="95" spans="1:9" x14ac:dyDescent="0.2">
      <c r="A95" s="2" t="s">
        <v>252</v>
      </c>
    </row>
  </sheetData>
  <phoneticPr fontId="7" type="noConversion"/>
  <printOptions horizontalCentered="1" gridLines="1"/>
  <pageMargins left="0" right="0" top="0" bottom="0.5" header="0" footer="0"/>
  <pageSetup paperSize="5" scale="50" orientation="landscape" r:id="rId1"/>
  <headerFooter>
    <oddFooter>&amp;CPage &amp;P of &amp;N&amp;R&amp;D&amp;T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6"/>
  <sheetViews>
    <sheetView workbookViewId="0">
      <pane xSplit="2" ySplit="6" topLeftCell="C15" activePane="bottomRight" state="frozen"/>
      <selection pane="topRight" activeCell="C1" sqref="C1"/>
      <selection pane="bottomLeft" activeCell="A7" sqref="A7"/>
      <selection pane="bottomRight" activeCell="D1" sqref="C1:D1048576"/>
    </sheetView>
  </sheetViews>
  <sheetFormatPr defaultColWidth="8.85546875" defaultRowHeight="12.75" outlineLevelCol="1" x14ac:dyDescent="0.2"/>
  <cols>
    <col min="1" max="1" width="8.7109375" style="2" customWidth="1"/>
    <col min="2" max="2" width="34.85546875" style="2" bestFit="1" customWidth="1"/>
    <col min="3" max="4" width="12" style="2" hidden="1" customWidth="1" outlineLevel="1"/>
    <col min="5" max="5" width="12" style="2" bestFit="1" customWidth="1" collapsed="1"/>
    <col min="6" max="11" width="12" style="2" bestFit="1" customWidth="1"/>
    <col min="12" max="12" width="12" style="2" customWidth="1"/>
    <col min="13" max="13" width="12.5703125" style="2" bestFit="1" customWidth="1"/>
    <col min="14" max="15" width="12.5703125" style="2" customWidth="1"/>
    <col min="16" max="16" width="0.7109375" style="2" customWidth="1"/>
    <col min="17" max="17" width="12.7109375" style="2" customWidth="1"/>
    <col min="18" max="18" width="10.7109375" style="2" customWidth="1"/>
    <col min="19" max="19" width="12.140625" style="2" customWidth="1"/>
    <col min="20" max="20" width="18.5703125" style="2" customWidth="1"/>
    <col min="21" max="21" width="19" style="2" bestFit="1" customWidth="1"/>
    <col min="22" max="22" width="0.7109375" style="2" customWidth="1"/>
    <col min="23" max="23" width="13.140625" style="2" customWidth="1"/>
    <col min="24" max="24" width="16" style="2" customWidth="1"/>
    <col min="25" max="16384" width="8.85546875" style="2"/>
  </cols>
  <sheetData>
    <row r="1" spans="1:24" x14ac:dyDescent="0.2">
      <c r="A1" s="1" t="s">
        <v>241</v>
      </c>
    </row>
    <row r="2" spans="1:24" x14ac:dyDescent="0.2">
      <c r="A2" s="16" t="s">
        <v>0</v>
      </c>
      <c r="B2" s="17"/>
      <c r="H2" s="30"/>
    </row>
    <row r="3" spans="1:24" x14ac:dyDescent="0.2">
      <c r="A3" s="1" t="s">
        <v>56</v>
      </c>
      <c r="F3" s="52"/>
      <c r="J3" s="30"/>
      <c r="K3" s="30"/>
      <c r="L3" s="30"/>
      <c r="M3" s="30"/>
      <c r="N3" s="30"/>
      <c r="O3" s="30"/>
    </row>
    <row r="4" spans="1:24" x14ac:dyDescent="0.2">
      <c r="I4" s="30"/>
      <c r="J4" s="30"/>
      <c r="K4" s="30"/>
      <c r="L4" s="30"/>
      <c r="M4" s="30"/>
      <c r="N4" s="30"/>
      <c r="O4" s="30"/>
      <c r="Q4" s="30"/>
      <c r="R4" s="30"/>
      <c r="S4" s="30"/>
      <c r="T4" s="30"/>
      <c r="U4" s="30"/>
      <c r="V4" s="30"/>
      <c r="W4" s="30"/>
      <c r="X4" s="30"/>
    </row>
    <row r="5" spans="1:24" ht="54.6" customHeight="1" x14ac:dyDescent="0.2">
      <c r="B5" s="1"/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89</v>
      </c>
      <c r="O5" s="4" t="s">
        <v>220</v>
      </c>
      <c r="P5" s="18"/>
      <c r="Q5" s="4" t="s">
        <v>220</v>
      </c>
      <c r="R5" s="4" t="s">
        <v>220</v>
      </c>
      <c r="S5" s="4" t="s">
        <v>220</v>
      </c>
      <c r="T5" s="5" t="s">
        <v>244</v>
      </c>
      <c r="U5" s="5" t="s">
        <v>244</v>
      </c>
      <c r="V5" s="18"/>
      <c r="W5" s="6" t="s">
        <v>245</v>
      </c>
      <c r="X5" s="7" t="s">
        <v>246</v>
      </c>
    </row>
    <row r="6" spans="1:24" ht="29.1" customHeight="1" x14ac:dyDescent="0.2">
      <c r="B6" s="1"/>
      <c r="C6" s="8" t="s">
        <v>12</v>
      </c>
      <c r="D6" s="9" t="s">
        <v>12</v>
      </c>
      <c r="E6" s="9" t="s">
        <v>12</v>
      </c>
      <c r="F6" s="9" t="s">
        <v>12</v>
      </c>
      <c r="G6" s="9" t="s">
        <v>12</v>
      </c>
      <c r="H6" s="9" t="s">
        <v>12</v>
      </c>
      <c r="I6" s="9" t="s">
        <v>12</v>
      </c>
      <c r="J6" s="9" t="s">
        <v>12</v>
      </c>
      <c r="K6" s="9" t="s">
        <v>12</v>
      </c>
      <c r="L6" s="9" t="s">
        <v>12</v>
      </c>
      <c r="M6" s="9" t="s">
        <v>12</v>
      </c>
      <c r="N6" s="9" t="s">
        <v>12</v>
      </c>
      <c r="O6" s="9" t="s">
        <v>12</v>
      </c>
      <c r="P6" s="19"/>
      <c r="Q6" s="29" t="s">
        <v>90</v>
      </c>
      <c r="R6" s="29" t="s">
        <v>91</v>
      </c>
      <c r="S6" s="29" t="s">
        <v>92</v>
      </c>
      <c r="T6" s="9" t="s">
        <v>93</v>
      </c>
      <c r="U6" s="9" t="s">
        <v>94</v>
      </c>
      <c r="V6" s="19"/>
      <c r="W6" s="29" t="s">
        <v>90</v>
      </c>
      <c r="X6" s="26" t="s">
        <v>247</v>
      </c>
    </row>
    <row r="7" spans="1:24" x14ac:dyDescent="0.2"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0"/>
      <c r="Q7" s="11"/>
      <c r="R7" s="11"/>
      <c r="S7" s="11"/>
      <c r="T7" s="11"/>
      <c r="U7" s="11"/>
      <c r="V7" s="20"/>
      <c r="W7" s="11"/>
      <c r="X7" s="11"/>
    </row>
    <row r="8" spans="1:24" x14ac:dyDescent="0.2">
      <c r="A8" s="15" t="s">
        <v>57</v>
      </c>
      <c r="B8" s="15" t="s">
        <v>58</v>
      </c>
      <c r="C8" s="31">
        <v>6646.75</v>
      </c>
      <c r="D8" s="31">
        <v>0</v>
      </c>
      <c r="E8" s="31">
        <v>6127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4"/>
      <c r="Q8" s="31">
        <v>0</v>
      </c>
      <c r="R8" s="31">
        <v>0</v>
      </c>
      <c r="S8" s="31">
        <f>Q8+R8</f>
        <v>0</v>
      </c>
      <c r="T8" s="31">
        <f>S8-O8</f>
        <v>0</v>
      </c>
      <c r="U8" s="35" t="e">
        <f>O8/S8</f>
        <v>#DIV/0!</v>
      </c>
      <c r="V8" s="34"/>
      <c r="W8" s="31">
        <v>0</v>
      </c>
      <c r="X8" s="31">
        <f>W8-Q8</f>
        <v>0</v>
      </c>
    </row>
    <row r="9" spans="1:24" x14ac:dyDescent="0.2">
      <c r="A9" s="15" t="s">
        <v>59</v>
      </c>
      <c r="B9" s="15" t="s">
        <v>60</v>
      </c>
      <c r="C9" s="31">
        <v>13846.64</v>
      </c>
      <c r="D9" s="31">
        <v>15694.390000000001</v>
      </c>
      <c r="E9" s="31">
        <v>14781.46</v>
      </c>
      <c r="F9" s="31">
        <v>14633.560000000001</v>
      </c>
      <c r="G9" s="31">
        <v>9429.98</v>
      </c>
      <c r="H9" s="31">
        <v>11970.25</v>
      </c>
      <c r="I9" s="31">
        <v>10625.5</v>
      </c>
      <c r="J9" s="31">
        <v>13849.97</v>
      </c>
      <c r="K9" s="31">
        <v>10975</v>
      </c>
      <c r="L9" s="31">
        <v>1200</v>
      </c>
      <c r="M9" s="24">
        <v>7120.38</v>
      </c>
      <c r="N9" s="31">
        <v>187.5</v>
      </c>
      <c r="O9" s="31">
        <v>0</v>
      </c>
      <c r="P9" s="34"/>
      <c r="Q9" s="31">
        <v>0</v>
      </c>
      <c r="R9" s="31">
        <v>0</v>
      </c>
      <c r="S9" s="31">
        <f t="shared" ref="S9:S40" si="0">Q9+R9</f>
        <v>0</v>
      </c>
      <c r="T9" s="31">
        <f t="shared" ref="T9:T40" si="1">S9-N9</f>
        <v>-187.5</v>
      </c>
      <c r="U9" s="35" t="e">
        <f t="shared" ref="U9:U40" si="2">O9/S9</f>
        <v>#DIV/0!</v>
      </c>
      <c r="V9" s="34"/>
      <c r="W9" s="31">
        <v>0</v>
      </c>
      <c r="X9" s="31">
        <f t="shared" ref="X9:X40" si="3">W9-Q9</f>
        <v>0</v>
      </c>
    </row>
    <row r="10" spans="1:24" x14ac:dyDescent="0.2">
      <c r="A10" s="15" t="s">
        <v>14</v>
      </c>
      <c r="B10" s="15" t="s">
        <v>15</v>
      </c>
      <c r="C10" s="31">
        <v>79108.01999999999</v>
      </c>
      <c r="D10" s="31">
        <v>82833.780000000013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54">
        <v>0</v>
      </c>
      <c r="N10" s="31">
        <v>0</v>
      </c>
      <c r="O10" s="31">
        <v>0</v>
      </c>
      <c r="P10" s="34"/>
      <c r="Q10" s="31">
        <v>0</v>
      </c>
      <c r="R10" s="31">
        <v>0</v>
      </c>
      <c r="S10" s="31">
        <f t="shared" si="0"/>
        <v>0</v>
      </c>
      <c r="T10" s="31">
        <f t="shared" si="1"/>
        <v>0</v>
      </c>
      <c r="U10" s="35" t="e">
        <f t="shared" si="2"/>
        <v>#DIV/0!</v>
      </c>
      <c r="V10" s="34"/>
      <c r="W10" s="31">
        <v>0</v>
      </c>
      <c r="X10" s="31">
        <f t="shared" si="3"/>
        <v>0</v>
      </c>
    </row>
    <row r="11" spans="1:24" x14ac:dyDescent="0.2">
      <c r="A11" s="15" t="s">
        <v>61</v>
      </c>
      <c r="B11" s="15" t="s">
        <v>62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24">
        <v>175487.21999999997</v>
      </c>
      <c r="N11" s="31">
        <v>58451.63</v>
      </c>
      <c r="O11" s="31">
        <v>124993.65</v>
      </c>
      <c r="P11" s="55"/>
      <c r="Q11" s="60">
        <v>74749</v>
      </c>
      <c r="R11" s="31">
        <v>50000</v>
      </c>
      <c r="S11" s="31">
        <f t="shared" si="0"/>
        <v>124749</v>
      </c>
      <c r="T11" s="31">
        <f t="shared" si="1"/>
        <v>66297.37</v>
      </c>
      <c r="U11" s="35">
        <f t="shared" si="2"/>
        <v>1.0019611379650337</v>
      </c>
      <c r="V11" s="55"/>
      <c r="W11" s="31">
        <v>124749</v>
      </c>
      <c r="X11" s="31">
        <f t="shared" si="3"/>
        <v>50000</v>
      </c>
    </row>
    <row r="12" spans="1:24" ht="15" x14ac:dyDescent="0.25">
      <c r="A12" s="15" t="s">
        <v>63</v>
      </c>
      <c r="B12" t="s">
        <v>64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24">
        <v>51788.25</v>
      </c>
      <c r="N12" s="31">
        <v>99</v>
      </c>
      <c r="O12" s="31">
        <v>20</v>
      </c>
      <c r="P12" s="55"/>
      <c r="Q12" s="31">
        <v>0</v>
      </c>
      <c r="R12" s="31">
        <v>0</v>
      </c>
      <c r="S12" s="31">
        <f t="shared" si="0"/>
        <v>0</v>
      </c>
      <c r="T12" s="31">
        <f t="shared" si="1"/>
        <v>-99</v>
      </c>
      <c r="U12" s="35" t="e">
        <f t="shared" si="2"/>
        <v>#DIV/0!</v>
      </c>
      <c r="V12" s="55"/>
      <c r="W12" s="31">
        <v>0</v>
      </c>
      <c r="X12" s="31">
        <f t="shared" si="3"/>
        <v>0</v>
      </c>
    </row>
    <row r="13" spans="1:24" ht="15" x14ac:dyDescent="0.25">
      <c r="A13" s="15" t="s">
        <v>65</v>
      </c>
      <c r="B13" t="s">
        <v>66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24">
        <v>28981.84</v>
      </c>
      <c r="N13" s="31">
        <v>0</v>
      </c>
      <c r="O13" s="31">
        <v>10100.959999999999</v>
      </c>
      <c r="P13" s="55"/>
      <c r="Q13" s="31">
        <v>35000</v>
      </c>
      <c r="R13" s="31">
        <v>0</v>
      </c>
      <c r="S13" s="31">
        <f t="shared" si="0"/>
        <v>35000</v>
      </c>
      <c r="T13" s="31">
        <f t="shared" si="1"/>
        <v>35000</v>
      </c>
      <c r="U13" s="35">
        <f t="shared" si="2"/>
        <v>0.2885988571428571</v>
      </c>
      <c r="V13" s="55"/>
      <c r="W13" s="31">
        <v>35000</v>
      </c>
      <c r="X13" s="31">
        <f t="shared" si="3"/>
        <v>0</v>
      </c>
    </row>
    <row r="14" spans="1:24" x14ac:dyDescent="0.2">
      <c r="A14" s="15" t="s">
        <v>16</v>
      </c>
      <c r="B14" s="15" t="s">
        <v>17</v>
      </c>
      <c r="C14" s="31">
        <v>53067.950000000012</v>
      </c>
      <c r="D14" s="31">
        <v>40145.06</v>
      </c>
      <c r="E14" s="31">
        <v>41343.929999999993</v>
      </c>
      <c r="F14" s="31">
        <v>47171.39</v>
      </c>
      <c r="G14" s="31">
        <v>36419.08</v>
      </c>
      <c r="H14" s="31">
        <v>55611.73000000001</v>
      </c>
      <c r="I14" s="31">
        <v>180887.00999999998</v>
      </c>
      <c r="J14" s="31">
        <v>148937.75</v>
      </c>
      <c r="K14" s="31">
        <v>129133.85</v>
      </c>
      <c r="L14" s="31">
        <v>78854.06</v>
      </c>
      <c r="M14" s="24">
        <v>108925.95999999999</v>
      </c>
      <c r="N14" s="31">
        <v>31429.47</v>
      </c>
      <c r="O14" s="31">
        <v>39668.6</v>
      </c>
      <c r="P14" s="34"/>
      <c r="Q14" s="60">
        <v>14789</v>
      </c>
      <c r="R14" s="31">
        <v>32919</v>
      </c>
      <c r="S14" s="31">
        <f t="shared" si="0"/>
        <v>47708</v>
      </c>
      <c r="T14" s="31">
        <f t="shared" si="1"/>
        <v>16278.529999999999</v>
      </c>
      <c r="U14" s="35">
        <f t="shared" si="2"/>
        <v>0.83148738157122493</v>
      </c>
      <c r="V14" s="34"/>
      <c r="W14" s="31">
        <v>14789</v>
      </c>
      <c r="X14" s="31">
        <f t="shared" si="3"/>
        <v>0</v>
      </c>
    </row>
    <row r="15" spans="1:24" x14ac:dyDescent="0.2">
      <c r="A15" s="15" t="s">
        <v>18</v>
      </c>
      <c r="B15" s="15" t="s">
        <v>19</v>
      </c>
      <c r="C15" s="31">
        <v>20455.649999999998</v>
      </c>
      <c r="D15" s="31">
        <v>5937.7699999999995</v>
      </c>
      <c r="E15" s="31">
        <v>34584.67</v>
      </c>
      <c r="F15" s="31">
        <v>8952.06</v>
      </c>
      <c r="G15" s="31">
        <v>9641</v>
      </c>
      <c r="H15" s="31">
        <v>11599.36</v>
      </c>
      <c r="I15" s="31">
        <v>23150.75</v>
      </c>
      <c r="J15" s="31">
        <v>29203.200000000001</v>
      </c>
      <c r="K15" s="31">
        <v>23997.51</v>
      </c>
      <c r="L15" s="31">
        <v>28480.51</v>
      </c>
      <c r="M15" s="24">
        <v>31782.99</v>
      </c>
      <c r="N15" s="31">
        <v>3639.2999999999997</v>
      </c>
      <c r="O15" s="31">
        <v>6870.29</v>
      </c>
      <c r="P15" s="34"/>
      <c r="Q15" s="60">
        <v>13647</v>
      </c>
      <c r="R15" s="31">
        <v>0</v>
      </c>
      <c r="S15" s="31">
        <f t="shared" si="0"/>
        <v>13647</v>
      </c>
      <c r="T15" s="31">
        <f t="shared" si="1"/>
        <v>10007.700000000001</v>
      </c>
      <c r="U15" s="35">
        <f t="shared" si="2"/>
        <v>0.50342859236462223</v>
      </c>
      <c r="V15" s="34"/>
      <c r="W15" s="31">
        <v>13647</v>
      </c>
      <c r="X15" s="31">
        <f t="shared" si="3"/>
        <v>0</v>
      </c>
    </row>
    <row r="16" spans="1:24" x14ac:dyDescent="0.2">
      <c r="A16" s="15" t="s">
        <v>67</v>
      </c>
      <c r="B16" s="15" t="s">
        <v>68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10786.919999999998</v>
      </c>
      <c r="J16" s="31">
        <v>7478.51</v>
      </c>
      <c r="K16" s="31">
        <v>17987.87</v>
      </c>
      <c r="L16" s="31">
        <v>15352.68</v>
      </c>
      <c r="M16" s="24">
        <v>16793.920000000002</v>
      </c>
      <c r="N16" s="31">
        <v>0</v>
      </c>
      <c r="O16" s="31">
        <v>0</v>
      </c>
      <c r="P16" s="34"/>
      <c r="Q16" s="31">
        <v>0</v>
      </c>
      <c r="R16" s="31">
        <v>0</v>
      </c>
      <c r="S16" s="31">
        <f t="shared" si="0"/>
        <v>0</v>
      </c>
      <c r="T16" s="31">
        <f t="shared" si="1"/>
        <v>0</v>
      </c>
      <c r="U16" s="35" t="e">
        <f t="shared" si="2"/>
        <v>#DIV/0!</v>
      </c>
      <c r="V16" s="34"/>
      <c r="W16" s="31">
        <v>0</v>
      </c>
      <c r="X16" s="31">
        <f t="shared" si="3"/>
        <v>0</v>
      </c>
    </row>
    <row r="17" spans="1:24" x14ac:dyDescent="0.2">
      <c r="A17" s="23" t="s">
        <v>69</v>
      </c>
      <c r="B17" s="23" t="s">
        <v>70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6211.93</v>
      </c>
      <c r="M17" s="24">
        <v>12654.81</v>
      </c>
      <c r="N17" s="31">
        <v>18451.239999999998</v>
      </c>
      <c r="O17" s="31">
        <v>20749.599999999999</v>
      </c>
      <c r="P17" s="34"/>
      <c r="Q17" s="60">
        <v>19660</v>
      </c>
      <c r="R17" s="31">
        <v>0</v>
      </c>
      <c r="S17" s="31">
        <f t="shared" si="0"/>
        <v>19660</v>
      </c>
      <c r="T17" s="31">
        <f t="shared" si="1"/>
        <v>1208.760000000002</v>
      </c>
      <c r="U17" s="35">
        <f t="shared" si="2"/>
        <v>1.0554221770091556</v>
      </c>
      <c r="V17" s="34"/>
      <c r="W17" s="31">
        <v>19660</v>
      </c>
      <c r="X17" s="31">
        <f t="shared" si="3"/>
        <v>0</v>
      </c>
    </row>
    <row r="18" spans="1:24" x14ac:dyDescent="0.2">
      <c r="A18" s="15" t="s">
        <v>71</v>
      </c>
      <c r="B18" s="15" t="s">
        <v>72</v>
      </c>
      <c r="C18" s="31">
        <v>72</v>
      </c>
      <c r="D18" s="31">
        <v>396</v>
      </c>
      <c r="E18" s="31">
        <v>72</v>
      </c>
      <c r="F18" s="31">
        <v>447</v>
      </c>
      <c r="G18" s="31">
        <v>72</v>
      </c>
      <c r="H18" s="31">
        <v>414.84</v>
      </c>
      <c r="I18" s="31">
        <v>72</v>
      </c>
      <c r="J18" s="31">
        <v>63</v>
      </c>
      <c r="K18" s="31">
        <v>60</v>
      </c>
      <c r="L18" s="31">
        <v>60</v>
      </c>
      <c r="M18" s="24">
        <v>0</v>
      </c>
      <c r="N18" s="31">
        <v>0</v>
      </c>
      <c r="O18" s="31">
        <v>0</v>
      </c>
      <c r="P18" s="34"/>
      <c r="Q18" s="31">
        <v>0</v>
      </c>
      <c r="R18" s="31">
        <v>0</v>
      </c>
      <c r="S18" s="31">
        <f t="shared" si="0"/>
        <v>0</v>
      </c>
      <c r="T18" s="31">
        <f t="shared" si="1"/>
        <v>0</v>
      </c>
      <c r="U18" s="35" t="e">
        <f t="shared" si="2"/>
        <v>#DIV/0!</v>
      </c>
      <c r="V18" s="34"/>
      <c r="W18" s="31">
        <v>0</v>
      </c>
      <c r="X18" s="31">
        <f t="shared" si="3"/>
        <v>0</v>
      </c>
    </row>
    <row r="19" spans="1:24" x14ac:dyDescent="0.2">
      <c r="A19" s="15" t="s">
        <v>20</v>
      </c>
      <c r="B19" s="15" t="s">
        <v>21</v>
      </c>
      <c r="C19" s="31">
        <v>68539.970000000016</v>
      </c>
      <c r="D19" s="31">
        <v>77506.5</v>
      </c>
      <c r="E19" s="31">
        <v>81524.349999999977</v>
      </c>
      <c r="F19" s="31">
        <v>91849.3</v>
      </c>
      <c r="G19" s="31">
        <v>61976.93</v>
      </c>
      <c r="H19" s="31">
        <v>50993.520000000004</v>
      </c>
      <c r="I19" s="31">
        <v>0</v>
      </c>
      <c r="J19" s="31">
        <v>0</v>
      </c>
      <c r="K19" s="31">
        <v>0</v>
      </c>
      <c r="L19" s="31">
        <v>0</v>
      </c>
      <c r="M19" s="24">
        <v>0</v>
      </c>
      <c r="N19" s="31">
        <v>16882.43</v>
      </c>
      <c r="O19" s="31">
        <v>51809.94</v>
      </c>
      <c r="P19" s="34"/>
      <c r="Q19" s="31">
        <v>48907</v>
      </c>
      <c r="R19" s="31">
        <v>9900</v>
      </c>
      <c r="S19" s="31">
        <f t="shared" si="0"/>
        <v>58807</v>
      </c>
      <c r="T19" s="31">
        <f t="shared" si="1"/>
        <v>41924.57</v>
      </c>
      <c r="U19" s="35">
        <f t="shared" si="2"/>
        <v>0.88101654564932752</v>
      </c>
      <c r="V19" s="34"/>
      <c r="W19" s="31">
        <v>78907</v>
      </c>
      <c r="X19" s="31">
        <f t="shared" si="3"/>
        <v>30000</v>
      </c>
    </row>
    <row r="20" spans="1:24" x14ac:dyDescent="0.2">
      <c r="A20" s="15" t="s">
        <v>73</v>
      </c>
      <c r="B20" s="15" t="s">
        <v>74</v>
      </c>
      <c r="C20" s="31">
        <v>0</v>
      </c>
      <c r="D20" s="31">
        <v>0</v>
      </c>
      <c r="E20" s="31">
        <v>10072.629999999999</v>
      </c>
      <c r="F20" s="31">
        <v>963.29</v>
      </c>
      <c r="G20" s="31">
        <v>200</v>
      </c>
      <c r="H20" s="31">
        <v>0</v>
      </c>
      <c r="I20" s="31">
        <v>98.4</v>
      </c>
      <c r="J20" s="31">
        <v>1445.93</v>
      </c>
      <c r="K20" s="31">
        <v>1588.37</v>
      </c>
      <c r="L20" s="31">
        <v>21960.639999999999</v>
      </c>
      <c r="M20" s="24">
        <v>0</v>
      </c>
      <c r="N20" s="31">
        <v>0</v>
      </c>
      <c r="O20" s="31">
        <v>0</v>
      </c>
      <c r="P20" s="34"/>
      <c r="Q20" s="31">
        <v>8000</v>
      </c>
      <c r="R20" s="31">
        <v>0</v>
      </c>
      <c r="S20" s="31">
        <f t="shared" si="0"/>
        <v>8000</v>
      </c>
      <c r="T20" s="31">
        <f t="shared" si="1"/>
        <v>8000</v>
      </c>
      <c r="U20" s="35">
        <f t="shared" si="2"/>
        <v>0</v>
      </c>
      <c r="V20" s="34"/>
      <c r="W20" s="31">
        <v>8000</v>
      </c>
      <c r="X20" s="31">
        <f t="shared" si="3"/>
        <v>0</v>
      </c>
    </row>
    <row r="21" spans="1:24" x14ac:dyDescent="0.2">
      <c r="A21" s="15" t="s">
        <v>22</v>
      </c>
      <c r="B21" s="15" t="s">
        <v>23</v>
      </c>
      <c r="C21" s="31">
        <v>225402.56000000003</v>
      </c>
      <c r="D21" s="31">
        <v>240927.9500000001</v>
      </c>
      <c r="E21" s="31">
        <v>220973.93000000002</v>
      </c>
      <c r="F21" s="31">
        <v>220417.64000000004</v>
      </c>
      <c r="G21" s="31">
        <v>255168.04000000004</v>
      </c>
      <c r="H21" s="31">
        <v>213265.24000000005</v>
      </c>
      <c r="I21" s="31">
        <v>283197.91000000003</v>
      </c>
      <c r="J21" s="31">
        <v>272598.53000000003</v>
      </c>
      <c r="K21" s="31">
        <v>320468.07</v>
      </c>
      <c r="L21" s="31">
        <v>323343.96999999997</v>
      </c>
      <c r="M21" s="24">
        <v>389372.48000000004</v>
      </c>
      <c r="N21" s="31">
        <v>472698.22000000003</v>
      </c>
      <c r="O21" s="31">
        <v>556962.17000000004</v>
      </c>
      <c r="P21" s="34"/>
      <c r="Q21" s="31">
        <v>609303</v>
      </c>
      <c r="R21" s="31">
        <v>-34900</v>
      </c>
      <c r="S21" s="31">
        <f t="shared" si="0"/>
        <v>574403</v>
      </c>
      <c r="T21" s="31">
        <f t="shared" si="1"/>
        <v>101704.77999999997</v>
      </c>
      <c r="U21" s="35">
        <f t="shared" si="2"/>
        <v>0.96963659660551915</v>
      </c>
      <c r="V21" s="34"/>
      <c r="W21" s="31">
        <v>544303</v>
      </c>
      <c r="X21" s="31">
        <f t="shared" si="3"/>
        <v>-65000</v>
      </c>
    </row>
    <row r="22" spans="1:24" x14ac:dyDescent="0.2">
      <c r="A22" s="15" t="s">
        <v>24</v>
      </c>
      <c r="B22" s="15" t="s">
        <v>25</v>
      </c>
      <c r="C22" s="31">
        <v>232488.89</v>
      </c>
      <c r="D22" s="31">
        <v>226647.17</v>
      </c>
      <c r="E22" s="31">
        <v>242930.47999999998</v>
      </c>
      <c r="F22" s="31">
        <v>250498.78999999998</v>
      </c>
      <c r="G22" s="31">
        <v>274904.50999999995</v>
      </c>
      <c r="H22" s="31">
        <v>286123.3</v>
      </c>
      <c r="I22" s="31">
        <v>277935.74000000005</v>
      </c>
      <c r="J22" s="31">
        <v>379017.84</v>
      </c>
      <c r="K22" s="31">
        <v>371378.78</v>
      </c>
      <c r="L22" s="31">
        <v>383071.31</v>
      </c>
      <c r="M22" s="60">
        <f>-3317583.97+3688899</f>
        <v>371315.0299999998</v>
      </c>
      <c r="N22" s="31">
        <v>190377.65000000037</v>
      </c>
      <c r="O22" s="31">
        <v>0</v>
      </c>
      <c r="P22" s="34"/>
      <c r="Q22" s="31">
        <v>0</v>
      </c>
      <c r="R22" s="31">
        <v>0</v>
      </c>
      <c r="S22" s="31">
        <f t="shared" si="0"/>
        <v>0</v>
      </c>
      <c r="T22" s="31">
        <f t="shared" si="1"/>
        <v>-190377.65000000037</v>
      </c>
      <c r="U22" s="35" t="e">
        <f t="shared" si="2"/>
        <v>#DIV/0!</v>
      </c>
      <c r="V22" s="34"/>
      <c r="W22" s="31">
        <v>0</v>
      </c>
      <c r="X22" s="31">
        <f t="shared" si="3"/>
        <v>0</v>
      </c>
    </row>
    <row r="23" spans="1:24" x14ac:dyDescent="0.2">
      <c r="A23" s="15" t="s">
        <v>75</v>
      </c>
      <c r="B23" s="15" t="s">
        <v>76</v>
      </c>
      <c r="C23" s="31">
        <v>16502.02</v>
      </c>
      <c r="D23" s="31">
        <v>14029.16</v>
      </c>
      <c r="E23" s="31">
        <v>12786.17</v>
      </c>
      <c r="F23" s="31">
        <v>14994.49</v>
      </c>
      <c r="G23" s="31">
        <v>15148.44</v>
      </c>
      <c r="H23" s="31">
        <v>14822.87</v>
      </c>
      <c r="I23" s="31">
        <v>6181.2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4"/>
      <c r="Q23" s="31">
        <v>0</v>
      </c>
      <c r="R23" s="31">
        <v>0</v>
      </c>
      <c r="S23" s="31">
        <f t="shared" si="0"/>
        <v>0</v>
      </c>
      <c r="T23" s="31">
        <f t="shared" si="1"/>
        <v>0</v>
      </c>
      <c r="U23" s="35" t="e">
        <f t="shared" si="2"/>
        <v>#DIV/0!</v>
      </c>
      <c r="V23" s="34"/>
      <c r="W23" s="31">
        <v>0</v>
      </c>
      <c r="X23" s="31">
        <f t="shared" si="3"/>
        <v>0</v>
      </c>
    </row>
    <row r="24" spans="1:24" x14ac:dyDescent="0.2">
      <c r="A24" s="15" t="s">
        <v>26</v>
      </c>
      <c r="B24" s="15" t="s">
        <v>27</v>
      </c>
      <c r="C24" s="31">
        <v>10086.960000000001</v>
      </c>
      <c r="D24" s="31">
        <v>4787.09</v>
      </c>
      <c r="E24" s="31">
        <v>5282.4400000000005</v>
      </c>
      <c r="F24" s="31">
        <v>4762.32</v>
      </c>
      <c r="G24" s="31">
        <v>5803.62</v>
      </c>
      <c r="H24" s="31">
        <v>6241.8</v>
      </c>
      <c r="I24" s="31">
        <v>6470.25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4"/>
      <c r="Q24" s="31">
        <v>0</v>
      </c>
      <c r="R24" s="31">
        <v>0</v>
      </c>
      <c r="S24" s="31">
        <f t="shared" si="0"/>
        <v>0</v>
      </c>
      <c r="T24" s="31">
        <f t="shared" si="1"/>
        <v>0</v>
      </c>
      <c r="U24" s="35" t="e">
        <f t="shared" si="2"/>
        <v>#DIV/0!</v>
      </c>
      <c r="V24" s="34"/>
      <c r="W24" s="31">
        <v>0</v>
      </c>
      <c r="X24" s="31">
        <f t="shared" si="3"/>
        <v>0</v>
      </c>
    </row>
    <row r="25" spans="1:24" x14ac:dyDescent="0.2">
      <c r="A25" s="15" t="s">
        <v>77</v>
      </c>
      <c r="B25" s="15" t="s">
        <v>78</v>
      </c>
      <c r="C25" s="31">
        <v>5827.01</v>
      </c>
      <c r="D25" s="31">
        <v>6327.75</v>
      </c>
      <c r="E25" s="31">
        <v>8118.46</v>
      </c>
      <c r="F25" s="31">
        <v>16320.380000000001</v>
      </c>
      <c r="G25" s="31">
        <v>7091.85</v>
      </c>
      <c r="H25" s="31">
        <v>1374.6000000000001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4"/>
      <c r="Q25" s="31">
        <v>0</v>
      </c>
      <c r="R25" s="31">
        <v>0</v>
      </c>
      <c r="S25" s="31">
        <f t="shared" si="0"/>
        <v>0</v>
      </c>
      <c r="T25" s="31">
        <f t="shared" si="1"/>
        <v>0</v>
      </c>
      <c r="U25" s="35" t="e">
        <f t="shared" si="2"/>
        <v>#DIV/0!</v>
      </c>
      <c r="V25" s="34"/>
      <c r="W25" s="31">
        <v>0</v>
      </c>
      <c r="X25" s="31">
        <f t="shared" si="3"/>
        <v>0</v>
      </c>
    </row>
    <row r="26" spans="1:24" x14ac:dyDescent="0.2">
      <c r="A26" s="15" t="s">
        <v>79</v>
      </c>
      <c r="B26" s="15" t="s">
        <v>80</v>
      </c>
      <c r="C26" s="31">
        <v>7842.91</v>
      </c>
      <c r="D26" s="31">
        <v>3159.76</v>
      </c>
      <c r="E26" s="31">
        <v>9099.76</v>
      </c>
      <c r="F26" s="31">
        <v>9442.17</v>
      </c>
      <c r="G26" s="31">
        <v>5510.7</v>
      </c>
      <c r="H26" s="31">
        <v>5304.76</v>
      </c>
      <c r="I26" s="31">
        <v>3546.3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4"/>
      <c r="Q26" s="31">
        <v>0</v>
      </c>
      <c r="R26" s="31">
        <v>0</v>
      </c>
      <c r="S26" s="31">
        <f t="shared" si="0"/>
        <v>0</v>
      </c>
      <c r="T26" s="31">
        <f t="shared" si="1"/>
        <v>0</v>
      </c>
      <c r="U26" s="35" t="e">
        <f t="shared" si="2"/>
        <v>#DIV/0!</v>
      </c>
      <c r="V26" s="34"/>
      <c r="W26" s="31">
        <v>0</v>
      </c>
      <c r="X26" s="31">
        <f t="shared" si="3"/>
        <v>0</v>
      </c>
    </row>
    <row r="27" spans="1:24" x14ac:dyDescent="0.2">
      <c r="A27" s="15" t="s">
        <v>81</v>
      </c>
      <c r="B27" s="15" t="s">
        <v>82</v>
      </c>
      <c r="C27" s="31">
        <v>10844.07</v>
      </c>
      <c r="D27" s="31">
        <v>3390.78</v>
      </c>
      <c r="E27" s="31">
        <v>5960.66</v>
      </c>
      <c r="F27" s="31">
        <v>6307.18</v>
      </c>
      <c r="G27" s="31">
        <v>2627.55</v>
      </c>
      <c r="H27" s="31">
        <v>3353.85</v>
      </c>
      <c r="I27" s="31">
        <v>3642.3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4"/>
      <c r="Q27" s="31">
        <v>0</v>
      </c>
      <c r="R27" s="31">
        <v>0</v>
      </c>
      <c r="S27" s="31">
        <f t="shared" si="0"/>
        <v>0</v>
      </c>
      <c r="T27" s="31">
        <f t="shared" si="1"/>
        <v>0</v>
      </c>
      <c r="U27" s="35" t="e">
        <f t="shared" si="2"/>
        <v>#DIV/0!</v>
      </c>
      <c r="V27" s="34"/>
      <c r="W27" s="31">
        <v>0</v>
      </c>
      <c r="X27" s="31">
        <f t="shared" si="3"/>
        <v>0</v>
      </c>
    </row>
    <row r="28" spans="1:24" x14ac:dyDescent="0.2">
      <c r="A28" s="15" t="s">
        <v>28</v>
      </c>
      <c r="B28" s="15" t="s">
        <v>29</v>
      </c>
      <c r="C28" s="31">
        <v>8065.89</v>
      </c>
      <c r="D28" s="31">
        <v>3444.42</v>
      </c>
      <c r="E28" s="31">
        <v>3988.94</v>
      </c>
      <c r="F28" s="31">
        <v>6639.2300000000005</v>
      </c>
      <c r="G28" s="31">
        <v>5730.53</v>
      </c>
      <c r="H28" s="31">
        <v>4575.53</v>
      </c>
      <c r="I28" s="31">
        <v>4205.55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4"/>
      <c r="Q28" s="31">
        <v>0</v>
      </c>
      <c r="R28" s="31">
        <v>0</v>
      </c>
      <c r="S28" s="31">
        <f t="shared" si="0"/>
        <v>0</v>
      </c>
      <c r="T28" s="31">
        <f t="shared" si="1"/>
        <v>0</v>
      </c>
      <c r="U28" s="35" t="e">
        <f t="shared" si="2"/>
        <v>#DIV/0!</v>
      </c>
      <c r="V28" s="34"/>
      <c r="W28" s="31">
        <v>0</v>
      </c>
      <c r="X28" s="31">
        <f t="shared" si="3"/>
        <v>0</v>
      </c>
    </row>
    <row r="29" spans="1:24" x14ac:dyDescent="0.2">
      <c r="A29" s="15" t="s">
        <v>30</v>
      </c>
      <c r="B29" s="15" t="s">
        <v>31</v>
      </c>
      <c r="C29" s="31">
        <v>7722.5</v>
      </c>
      <c r="D29" s="31">
        <v>5013.95</v>
      </c>
      <c r="E29" s="31">
        <v>6265.89</v>
      </c>
      <c r="F29" s="31">
        <v>4075.5</v>
      </c>
      <c r="G29" s="31">
        <v>2835.19</v>
      </c>
      <c r="H29" s="31">
        <v>4318.6000000000004</v>
      </c>
      <c r="I29" s="31">
        <v>4914.1000000000004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4"/>
      <c r="Q29" s="31">
        <v>0</v>
      </c>
      <c r="R29" s="31">
        <v>0</v>
      </c>
      <c r="S29" s="31">
        <f t="shared" si="0"/>
        <v>0</v>
      </c>
      <c r="T29" s="31">
        <f t="shared" si="1"/>
        <v>0</v>
      </c>
      <c r="U29" s="35" t="e">
        <f t="shared" si="2"/>
        <v>#DIV/0!</v>
      </c>
      <c r="V29" s="34"/>
      <c r="W29" s="31">
        <v>0</v>
      </c>
      <c r="X29" s="31">
        <f t="shared" si="3"/>
        <v>0</v>
      </c>
    </row>
    <row r="30" spans="1:24" x14ac:dyDescent="0.2">
      <c r="A30" s="15" t="s">
        <v>32</v>
      </c>
      <c r="B30" s="15" t="s">
        <v>33</v>
      </c>
      <c r="C30" s="31">
        <v>5797.35</v>
      </c>
      <c r="D30" s="31">
        <v>6523.75</v>
      </c>
      <c r="E30" s="31">
        <v>5242.89</v>
      </c>
      <c r="F30" s="31">
        <v>6220.55</v>
      </c>
      <c r="G30" s="31">
        <v>6780.75</v>
      </c>
      <c r="H30" s="31">
        <v>5329</v>
      </c>
      <c r="I30" s="31">
        <v>3956.85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4"/>
      <c r="Q30" s="31">
        <v>0</v>
      </c>
      <c r="R30" s="31">
        <v>0</v>
      </c>
      <c r="S30" s="31">
        <f t="shared" si="0"/>
        <v>0</v>
      </c>
      <c r="T30" s="31">
        <f t="shared" si="1"/>
        <v>0</v>
      </c>
      <c r="U30" s="35" t="e">
        <f t="shared" si="2"/>
        <v>#DIV/0!</v>
      </c>
      <c r="V30" s="34"/>
      <c r="W30" s="31">
        <v>0</v>
      </c>
      <c r="X30" s="31">
        <f t="shared" si="3"/>
        <v>0</v>
      </c>
    </row>
    <row r="31" spans="1:24" x14ac:dyDescent="0.2">
      <c r="A31" s="15" t="s">
        <v>34</v>
      </c>
      <c r="B31" s="15" t="s">
        <v>35</v>
      </c>
      <c r="C31" s="31">
        <v>10697.710000000001</v>
      </c>
      <c r="D31" s="31">
        <v>5651.25</v>
      </c>
      <c r="E31" s="31">
        <v>6740.25</v>
      </c>
      <c r="F31" s="31">
        <v>7771.51</v>
      </c>
      <c r="G31" s="31">
        <v>4107</v>
      </c>
      <c r="H31" s="31">
        <v>2731.9500000000003</v>
      </c>
      <c r="I31" s="31">
        <v>4194.3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4"/>
      <c r="Q31" s="31">
        <v>0</v>
      </c>
      <c r="R31" s="31">
        <v>0</v>
      </c>
      <c r="S31" s="31">
        <f t="shared" si="0"/>
        <v>0</v>
      </c>
      <c r="T31" s="31">
        <f t="shared" si="1"/>
        <v>0</v>
      </c>
      <c r="U31" s="35" t="e">
        <f t="shared" si="2"/>
        <v>#DIV/0!</v>
      </c>
      <c r="V31" s="34"/>
      <c r="W31" s="31">
        <v>0</v>
      </c>
      <c r="X31" s="31">
        <f t="shared" si="3"/>
        <v>0</v>
      </c>
    </row>
    <row r="32" spans="1:24" x14ac:dyDescent="0.2">
      <c r="A32" s="15" t="s">
        <v>83</v>
      </c>
      <c r="B32" s="15" t="s">
        <v>84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2710.8</v>
      </c>
      <c r="J32" s="33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6"/>
      <c r="Q32" s="31">
        <v>0</v>
      </c>
      <c r="R32" s="31">
        <v>0</v>
      </c>
      <c r="S32" s="31">
        <f t="shared" si="0"/>
        <v>0</v>
      </c>
      <c r="T32" s="31">
        <f t="shared" si="1"/>
        <v>0</v>
      </c>
      <c r="U32" s="35" t="e">
        <f t="shared" si="2"/>
        <v>#DIV/0!</v>
      </c>
      <c r="V32" s="36"/>
      <c r="W32" s="31">
        <v>0</v>
      </c>
      <c r="X32" s="31">
        <f t="shared" si="3"/>
        <v>0</v>
      </c>
    </row>
    <row r="33" spans="1:24" x14ac:dyDescent="0.2">
      <c r="A33" s="15" t="s">
        <v>36</v>
      </c>
      <c r="B33" s="15" t="s">
        <v>37</v>
      </c>
      <c r="C33" s="31">
        <v>0</v>
      </c>
      <c r="D33" s="31">
        <v>0</v>
      </c>
      <c r="E33" s="31">
        <v>0</v>
      </c>
      <c r="F33" s="31">
        <v>9165.0199999999986</v>
      </c>
      <c r="G33" s="31">
        <v>9529.5000000000018</v>
      </c>
      <c r="H33" s="31">
        <v>11427.74</v>
      </c>
      <c r="I33" s="31">
        <v>10349.81</v>
      </c>
      <c r="J33" s="31">
        <v>10205.799999999999</v>
      </c>
      <c r="K33" s="31">
        <v>8625.25</v>
      </c>
      <c r="L33" s="31">
        <v>26971.11</v>
      </c>
      <c r="M33" s="24">
        <v>21521.250000000004</v>
      </c>
      <c r="N33" s="31">
        <v>6922.56</v>
      </c>
      <c r="O33" s="31">
        <v>9348.9599999999991</v>
      </c>
      <c r="P33" s="34"/>
      <c r="Q33" s="60">
        <v>14053</v>
      </c>
      <c r="R33" s="31">
        <v>0</v>
      </c>
      <c r="S33" s="31">
        <f t="shared" si="0"/>
        <v>14053</v>
      </c>
      <c r="T33" s="31">
        <f t="shared" si="1"/>
        <v>7130.44</v>
      </c>
      <c r="U33" s="35">
        <f t="shared" si="2"/>
        <v>0.66526435636518888</v>
      </c>
      <c r="V33" s="34"/>
      <c r="W33" s="31">
        <v>32153</v>
      </c>
      <c r="X33" s="31">
        <f t="shared" si="3"/>
        <v>18100</v>
      </c>
    </row>
    <row r="34" spans="1:24" x14ac:dyDescent="0.2">
      <c r="A34" s="15" t="s">
        <v>38</v>
      </c>
      <c r="B34" s="15" t="s">
        <v>39</v>
      </c>
      <c r="C34" s="31">
        <v>86234.020000000033</v>
      </c>
      <c r="D34" s="31">
        <v>91309.31</v>
      </c>
      <c r="E34" s="31">
        <v>126973.47000000002</v>
      </c>
      <c r="F34" s="31">
        <v>89695.360000000001</v>
      </c>
      <c r="G34" s="31">
        <v>109209.70999999999</v>
      </c>
      <c r="H34" s="31">
        <v>81672.710000000006</v>
      </c>
      <c r="I34" s="31">
        <v>119038.36000000002</v>
      </c>
      <c r="J34" s="31">
        <v>135647.24</v>
      </c>
      <c r="K34" s="31">
        <v>135360.04999999999</v>
      </c>
      <c r="L34" s="31">
        <v>128624</v>
      </c>
      <c r="M34" s="24">
        <v>145469.56</v>
      </c>
      <c r="N34" s="31">
        <v>79439.259999999995</v>
      </c>
      <c r="O34" s="31">
        <v>89381.14</v>
      </c>
      <c r="P34" s="34"/>
      <c r="Q34" s="60">
        <v>87408</v>
      </c>
      <c r="R34" s="31">
        <v>2081</v>
      </c>
      <c r="S34" s="31">
        <f t="shared" si="0"/>
        <v>89489</v>
      </c>
      <c r="T34" s="31">
        <f t="shared" si="1"/>
        <v>10049.740000000005</v>
      </c>
      <c r="U34" s="35">
        <f t="shared" si="2"/>
        <v>0.99879471219926474</v>
      </c>
      <c r="V34" s="34"/>
      <c r="W34" s="31">
        <v>87408</v>
      </c>
      <c r="X34" s="31">
        <f t="shared" si="3"/>
        <v>0</v>
      </c>
    </row>
    <row r="35" spans="1:24" x14ac:dyDescent="0.2">
      <c r="A35" s="15" t="s">
        <v>40</v>
      </c>
      <c r="B35" s="15" t="s">
        <v>85</v>
      </c>
      <c r="C35" s="31">
        <v>76523.989999999991</v>
      </c>
      <c r="D35" s="31">
        <v>89329.110000000015</v>
      </c>
      <c r="E35" s="31">
        <v>74662.03</v>
      </c>
      <c r="F35" s="31">
        <v>93381.27</v>
      </c>
      <c r="G35" s="31">
        <v>93985.079999999987</v>
      </c>
      <c r="H35" s="31">
        <v>103780.98999999999</v>
      </c>
      <c r="I35" s="31">
        <v>46044.040000000008</v>
      </c>
      <c r="J35" s="31">
        <v>49641.75</v>
      </c>
      <c r="K35" s="31">
        <v>211868.15</v>
      </c>
      <c r="L35" s="31">
        <v>358947.74</v>
      </c>
      <c r="M35" s="24">
        <v>237256.68000000002</v>
      </c>
      <c r="N35" s="31">
        <v>0</v>
      </c>
      <c r="O35" s="31">
        <v>0</v>
      </c>
      <c r="P35" s="34"/>
      <c r="Q35" s="60">
        <v>0</v>
      </c>
      <c r="R35" s="31">
        <v>0</v>
      </c>
      <c r="S35" s="31">
        <f t="shared" si="0"/>
        <v>0</v>
      </c>
      <c r="T35" s="31">
        <f t="shared" si="1"/>
        <v>0</v>
      </c>
      <c r="U35" s="35" t="e">
        <f t="shared" si="2"/>
        <v>#DIV/0!</v>
      </c>
      <c r="V35" s="34"/>
      <c r="W35" s="31">
        <v>0</v>
      </c>
      <c r="X35" s="31">
        <f t="shared" si="3"/>
        <v>0</v>
      </c>
    </row>
    <row r="36" spans="1:24" x14ac:dyDescent="0.2">
      <c r="A36" s="15" t="s">
        <v>42</v>
      </c>
      <c r="B36" s="15" t="s">
        <v>43</v>
      </c>
      <c r="C36" s="31">
        <v>8433.34</v>
      </c>
      <c r="D36" s="31">
        <v>3733.45</v>
      </c>
      <c r="E36" s="31">
        <v>4100</v>
      </c>
      <c r="F36" s="31">
        <v>1553.5</v>
      </c>
      <c r="G36" s="31">
        <v>0</v>
      </c>
      <c r="H36" s="31">
        <v>5000</v>
      </c>
      <c r="I36" s="31">
        <v>0</v>
      </c>
      <c r="J36" s="31">
        <v>14802</v>
      </c>
      <c r="K36" s="31">
        <v>1688.22</v>
      </c>
      <c r="L36" s="31">
        <v>0</v>
      </c>
      <c r="M36" s="24">
        <v>0</v>
      </c>
      <c r="N36" s="31">
        <v>1000</v>
      </c>
      <c r="O36" s="31">
        <v>0</v>
      </c>
      <c r="P36" s="34"/>
      <c r="Q36" s="31">
        <v>10000</v>
      </c>
      <c r="R36" s="31">
        <v>-10000</v>
      </c>
      <c r="S36" s="31">
        <f t="shared" si="0"/>
        <v>0</v>
      </c>
      <c r="T36" s="31">
        <f t="shared" si="1"/>
        <v>-1000</v>
      </c>
      <c r="U36" s="35" t="e">
        <f t="shared" si="2"/>
        <v>#DIV/0!</v>
      </c>
      <c r="V36" s="34"/>
      <c r="W36" s="31">
        <v>7000</v>
      </c>
      <c r="X36" s="31">
        <f t="shared" si="3"/>
        <v>-3000</v>
      </c>
    </row>
    <row r="37" spans="1:24" x14ac:dyDescent="0.2">
      <c r="A37" s="15" t="s">
        <v>44</v>
      </c>
      <c r="B37" s="15" t="s">
        <v>45</v>
      </c>
      <c r="C37" s="31">
        <v>336601.24</v>
      </c>
      <c r="D37" s="31">
        <v>435711.68999999994</v>
      </c>
      <c r="E37" s="31">
        <v>386840.64</v>
      </c>
      <c r="F37" s="31">
        <v>399454.02999999991</v>
      </c>
      <c r="G37" s="31">
        <v>404678.26000000018</v>
      </c>
      <c r="H37" s="31">
        <v>402197.95000000007</v>
      </c>
      <c r="I37" s="31">
        <v>438803.77</v>
      </c>
      <c r="J37" s="31">
        <v>421346.79</v>
      </c>
      <c r="K37" s="31">
        <v>454201.34</v>
      </c>
      <c r="L37" s="31">
        <v>437859.85</v>
      </c>
      <c r="M37" s="24">
        <v>400531.32000000007</v>
      </c>
      <c r="N37" s="31">
        <v>241938.60999999996</v>
      </c>
      <c r="O37" s="31">
        <v>356702.26</v>
      </c>
      <c r="P37" s="34"/>
      <c r="Q37" s="31">
        <v>400000</v>
      </c>
      <c r="R37" s="31">
        <v>-50000</v>
      </c>
      <c r="S37" s="31">
        <f t="shared" si="0"/>
        <v>350000</v>
      </c>
      <c r="T37" s="31">
        <f t="shared" si="1"/>
        <v>108061.39000000004</v>
      </c>
      <c r="U37" s="35">
        <f t="shared" si="2"/>
        <v>1.0191493142857142</v>
      </c>
      <c r="V37" s="34"/>
      <c r="W37" s="31">
        <v>385000</v>
      </c>
      <c r="X37" s="31">
        <f t="shared" si="3"/>
        <v>-15000</v>
      </c>
    </row>
    <row r="38" spans="1:24" x14ac:dyDescent="0.2">
      <c r="A38" s="15" t="s">
        <v>46</v>
      </c>
      <c r="B38" s="15" t="s">
        <v>47</v>
      </c>
      <c r="C38" s="31">
        <v>91569.030000000013</v>
      </c>
      <c r="D38" s="31">
        <v>88663.889999999985</v>
      </c>
      <c r="E38" s="31">
        <v>91552.400000000009</v>
      </c>
      <c r="F38" s="31">
        <v>99988.469999999987</v>
      </c>
      <c r="G38" s="31">
        <v>97539.969999999987</v>
      </c>
      <c r="H38" s="31">
        <v>106192.26999999997</v>
      </c>
      <c r="I38" s="31">
        <v>100971.92999999998</v>
      </c>
      <c r="J38" s="31">
        <v>93580.65</v>
      </c>
      <c r="K38" s="31">
        <v>76305.97</v>
      </c>
      <c r="L38" s="31">
        <v>83067.58</v>
      </c>
      <c r="M38" s="24">
        <v>90128.8</v>
      </c>
      <c r="N38" s="31">
        <v>67148.89</v>
      </c>
      <c r="O38" s="31">
        <v>62437.33</v>
      </c>
      <c r="P38" s="34"/>
      <c r="Q38" s="31">
        <v>84556</v>
      </c>
      <c r="R38" s="31">
        <v>0</v>
      </c>
      <c r="S38" s="31">
        <f t="shared" si="0"/>
        <v>84556</v>
      </c>
      <c r="T38" s="31">
        <f t="shared" si="1"/>
        <v>17407.11</v>
      </c>
      <c r="U38" s="35">
        <f t="shared" si="2"/>
        <v>0.73841395051799996</v>
      </c>
      <c r="V38" s="34"/>
      <c r="W38" s="31">
        <v>84556</v>
      </c>
      <c r="X38" s="31">
        <f t="shared" si="3"/>
        <v>0</v>
      </c>
    </row>
    <row r="39" spans="1:24" x14ac:dyDescent="0.2">
      <c r="A39" s="15" t="s">
        <v>48</v>
      </c>
      <c r="B39" s="15" t="s">
        <v>49</v>
      </c>
      <c r="C39" s="31">
        <v>3679.2599999999998</v>
      </c>
      <c r="D39" s="31">
        <v>22363.71</v>
      </c>
      <c r="E39" s="31">
        <v>23766.06</v>
      </c>
      <c r="F39" s="31">
        <v>23107.32</v>
      </c>
      <c r="G39" s="31">
        <v>45562.320000000007</v>
      </c>
      <c r="H39" s="31">
        <v>16000.89</v>
      </c>
      <c r="I39" s="31">
        <v>24873.260000000002</v>
      </c>
      <c r="J39" s="31">
        <v>14272.31</v>
      </c>
      <c r="K39" s="31">
        <v>28521.47</v>
      </c>
      <c r="L39" s="31">
        <v>19923.009999999998</v>
      </c>
      <c r="M39" s="24">
        <v>10949.87</v>
      </c>
      <c r="N39" s="31">
        <v>7053.2400000000007</v>
      </c>
      <c r="O39" s="31">
        <v>8407.8799999999992</v>
      </c>
      <c r="P39" s="34"/>
      <c r="Q39" s="31">
        <v>14732</v>
      </c>
      <c r="R39" s="31">
        <v>0</v>
      </c>
      <c r="S39" s="31">
        <f t="shared" si="0"/>
        <v>14732</v>
      </c>
      <c r="T39" s="31">
        <f t="shared" si="1"/>
        <v>7678.7599999999993</v>
      </c>
      <c r="U39" s="35">
        <f t="shared" si="2"/>
        <v>0.57072223730654348</v>
      </c>
      <c r="V39" s="34"/>
      <c r="W39" s="31">
        <v>14732</v>
      </c>
      <c r="X39" s="31">
        <f t="shared" si="3"/>
        <v>0</v>
      </c>
    </row>
    <row r="40" spans="1:24" x14ac:dyDescent="0.2">
      <c r="A40" s="15" t="s">
        <v>95</v>
      </c>
      <c r="B40" s="15" t="s">
        <v>96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24">
        <v>0</v>
      </c>
      <c r="N40" s="31">
        <v>23394.99</v>
      </c>
      <c r="O40" s="31">
        <v>25373.29</v>
      </c>
      <c r="P40" s="34"/>
      <c r="Q40" s="60">
        <v>26798</v>
      </c>
      <c r="R40" s="31">
        <v>0</v>
      </c>
      <c r="S40" s="31">
        <f t="shared" si="0"/>
        <v>26798</v>
      </c>
      <c r="T40" s="31">
        <f t="shared" si="1"/>
        <v>3403.0099999999984</v>
      </c>
      <c r="U40" s="35">
        <f t="shared" si="2"/>
        <v>0.94683521158295403</v>
      </c>
      <c r="V40" s="34"/>
      <c r="W40" s="31">
        <v>26798</v>
      </c>
      <c r="X40" s="31">
        <f t="shared" si="3"/>
        <v>0</v>
      </c>
    </row>
    <row r="41" spans="1:24" ht="13.5" thickBot="1" x14ac:dyDescent="0.25">
      <c r="B41" s="12" t="s">
        <v>97</v>
      </c>
      <c r="C41" s="13">
        <f t="shared" ref="C41:M41" si="4">SUM(C8:C40)</f>
        <v>1386055.73</v>
      </c>
      <c r="D41" s="13">
        <f t="shared" si="4"/>
        <v>1473527.6899999997</v>
      </c>
      <c r="E41" s="13">
        <f t="shared" si="4"/>
        <v>1423790.5099999998</v>
      </c>
      <c r="F41" s="13">
        <f t="shared" si="4"/>
        <v>1427811.33</v>
      </c>
      <c r="G41" s="13">
        <f t="shared" si="4"/>
        <v>1463952.01</v>
      </c>
      <c r="H41" s="13">
        <f t="shared" si="4"/>
        <v>1404303.7499999998</v>
      </c>
      <c r="I41" s="13">
        <f t="shared" si="4"/>
        <v>1566657.0500000003</v>
      </c>
      <c r="J41" s="13">
        <f t="shared" si="4"/>
        <v>1592091.27</v>
      </c>
      <c r="K41" s="13">
        <f t="shared" si="4"/>
        <v>1792159.9</v>
      </c>
      <c r="L41" s="13">
        <f t="shared" si="4"/>
        <v>1913928.39</v>
      </c>
      <c r="M41" s="13">
        <f t="shared" si="4"/>
        <v>2100080.36</v>
      </c>
      <c r="N41" s="13">
        <f t="shared" ref="N41" si="5">SUM(N8:N40)</f>
        <v>1219113.9900000002</v>
      </c>
      <c r="O41" s="13">
        <f t="shared" ref="O41" si="6">SUM(O8:O40)</f>
        <v>1362826.07</v>
      </c>
      <c r="P41" s="21"/>
      <c r="Q41" s="13">
        <f>SUM(Q8:Q40)</f>
        <v>1461602</v>
      </c>
      <c r="R41" s="13">
        <f>SUM(R8:R40)</f>
        <v>0</v>
      </c>
      <c r="S41" s="13">
        <f>SUM(S8:S40)</f>
        <v>1461602</v>
      </c>
      <c r="T41" s="13">
        <f>S41-O41</f>
        <v>98775.929999999935</v>
      </c>
      <c r="U41" s="14">
        <f>O41/S41</f>
        <v>0.93241940692473058</v>
      </c>
      <c r="V41" s="21"/>
      <c r="W41" s="13">
        <f>SUM(W8:W40)</f>
        <v>1476702</v>
      </c>
      <c r="X41" s="13">
        <f>SUM(X8:X40)</f>
        <v>15100</v>
      </c>
    </row>
    <row r="42" spans="1:24" ht="13.5" thickTop="1" x14ac:dyDescent="0.2">
      <c r="B42" s="15" t="s">
        <v>51</v>
      </c>
      <c r="C42" s="30"/>
      <c r="D42" s="31">
        <f>D41-C41</f>
        <v>87471.95999999973</v>
      </c>
      <c r="E42" s="31">
        <f t="shared" ref="E42:O42" si="7">E41-D41</f>
        <v>-49737.179999999935</v>
      </c>
      <c r="F42" s="31">
        <f t="shared" si="7"/>
        <v>4020.820000000298</v>
      </c>
      <c r="G42" s="31">
        <f t="shared" si="7"/>
        <v>36140.679999999935</v>
      </c>
      <c r="H42" s="31">
        <f t="shared" si="7"/>
        <v>-59648.260000000242</v>
      </c>
      <c r="I42" s="31">
        <f t="shared" si="7"/>
        <v>162353.30000000051</v>
      </c>
      <c r="J42" s="31">
        <f t="shared" si="7"/>
        <v>25434.219999999739</v>
      </c>
      <c r="K42" s="31">
        <f t="shared" si="7"/>
        <v>200068.62999999989</v>
      </c>
      <c r="L42" s="31">
        <f t="shared" si="7"/>
        <v>121768.48999999999</v>
      </c>
      <c r="M42" s="31">
        <f t="shared" si="7"/>
        <v>186151.96999999997</v>
      </c>
      <c r="N42" s="31">
        <f t="shared" si="7"/>
        <v>-880966.36999999965</v>
      </c>
      <c r="O42" s="31">
        <f t="shared" si="7"/>
        <v>143712.07999999984</v>
      </c>
      <c r="P42" s="31">
        <f>P41-L41</f>
        <v>-1913928.39</v>
      </c>
      <c r="Q42" s="31"/>
      <c r="R42" s="31"/>
      <c r="S42" s="31"/>
      <c r="T42" s="31"/>
      <c r="U42" s="31"/>
      <c r="V42" s="31"/>
      <c r="W42" s="31"/>
      <c r="X42" s="31"/>
    </row>
    <row r="43" spans="1:24" x14ac:dyDescent="0.2">
      <c r="B43" s="15" t="s">
        <v>52</v>
      </c>
      <c r="D43" s="32">
        <f>D42/C41</f>
        <v>6.3108544704764305E-2</v>
      </c>
      <c r="E43" s="32">
        <f t="shared" ref="E43:O43" si="8">E42/D41</f>
        <v>-3.3753814290384966E-2</v>
      </c>
      <c r="F43" s="32">
        <f t="shared" si="8"/>
        <v>2.8240250035100308E-3</v>
      </c>
      <c r="G43" s="32">
        <f t="shared" si="8"/>
        <v>2.5311943700572773E-2</v>
      </c>
      <c r="H43" s="32">
        <f t="shared" si="8"/>
        <v>-4.074468260745804E-2</v>
      </c>
      <c r="I43" s="32">
        <f t="shared" si="8"/>
        <v>0.11561124151381105</v>
      </c>
      <c r="J43" s="32">
        <f t="shared" si="8"/>
        <v>1.623470816411271E-2</v>
      </c>
      <c r="K43" s="32">
        <f t="shared" si="8"/>
        <v>0.12566404562974576</v>
      </c>
      <c r="L43" s="32">
        <f t="shared" si="8"/>
        <v>6.79451035591188E-2</v>
      </c>
      <c r="M43" s="32">
        <f t="shared" si="8"/>
        <v>9.7261721479558583E-2</v>
      </c>
      <c r="N43" s="32">
        <f t="shared" si="8"/>
        <v>-0.41949174268740824</v>
      </c>
      <c r="O43" s="32">
        <f t="shared" si="8"/>
        <v>0.11788239752707605</v>
      </c>
      <c r="P43" s="32">
        <f>P42/L41</f>
        <v>-1</v>
      </c>
      <c r="Q43" s="37"/>
      <c r="R43" s="37"/>
      <c r="S43" s="37"/>
    </row>
    <row r="44" spans="1:24" x14ac:dyDescent="0.2">
      <c r="B44" s="1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24" x14ac:dyDescent="0.2">
      <c r="B45" s="1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24" x14ac:dyDescent="0.2">
      <c r="A46" s="65">
        <v>-1</v>
      </c>
      <c r="B46" s="22" t="s">
        <v>236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24" x14ac:dyDescent="0.2">
      <c r="A47" s="65">
        <v>-2</v>
      </c>
      <c r="B47" s="22" t="s">
        <v>235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24" x14ac:dyDescent="0.2">
      <c r="A48" s="65">
        <v>-3</v>
      </c>
      <c r="B48" s="22" t="s">
        <v>237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">
      <c r="A49" s="65">
        <v>-4</v>
      </c>
      <c r="B49" s="22" t="s">
        <v>238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">
      <c r="A50" s="86" t="s">
        <v>240</v>
      </c>
      <c r="B50" s="87" t="s">
        <v>239</v>
      </c>
    </row>
    <row r="51" spans="1:16" ht="15" x14ac:dyDescent="0.25">
      <c r="A51"/>
      <c r="B51" s="1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s="22" customFormat="1" x14ac:dyDescent="0.2">
      <c r="A52" s="22" t="s">
        <v>243</v>
      </c>
    </row>
    <row r="53" spans="1:16" x14ac:dyDescent="0.2">
      <c r="A53" s="2" t="s">
        <v>252</v>
      </c>
    </row>
    <row r="55" spans="1:16" ht="15" x14ac:dyDescent="0.25">
      <c r="A55"/>
    </row>
    <row r="56" spans="1:16" ht="15" x14ac:dyDescent="0.25">
      <c r="A56"/>
    </row>
  </sheetData>
  <phoneticPr fontId="7" type="noConversion"/>
  <printOptions horizontalCentered="1" gridLines="1"/>
  <pageMargins left="0" right="0" top="0" bottom="0.5" header="0" footer="0"/>
  <pageSetup paperSize="5" scale="63" orientation="landscape" r:id="rId1"/>
  <headerFooter>
    <oddFooter>&amp;CPage &amp;P of &amp;N&amp;R&amp;D&amp;T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30"/>
  <sheetViews>
    <sheetView zoomScale="96" zoomScaleNormal="96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P33" sqref="P33"/>
    </sheetView>
  </sheetViews>
  <sheetFormatPr defaultColWidth="8.140625" defaultRowHeight="12.75" x14ac:dyDescent="0.2"/>
  <cols>
    <col min="1" max="1" width="9.140625" style="39" customWidth="1"/>
    <col min="2" max="2" width="37.28515625" style="39" bestFit="1" customWidth="1"/>
    <col min="3" max="3" width="10.85546875" style="24" bestFit="1" customWidth="1"/>
    <col min="4" max="4" width="8.7109375" style="24" bestFit="1" customWidth="1"/>
    <col min="5" max="5" width="9.5703125" style="24" bestFit="1" customWidth="1"/>
    <col min="6" max="6" width="10.28515625" style="24" bestFit="1" customWidth="1"/>
    <col min="7" max="8" width="9.5703125" style="24" bestFit="1" customWidth="1"/>
    <col min="9" max="9" width="14.28515625" style="24" customWidth="1"/>
    <col min="10" max="10" width="11.140625" style="24" bestFit="1" customWidth="1"/>
    <col min="11" max="11" width="10.85546875" style="24" bestFit="1" customWidth="1"/>
    <col min="12" max="13" width="9.5703125" style="24" bestFit="1" customWidth="1"/>
    <col min="14" max="14" width="10.7109375" style="24" bestFit="1" customWidth="1"/>
    <col min="15" max="15" width="13.42578125" style="24" customWidth="1"/>
    <col min="16" max="16" width="9.5703125" style="24" bestFit="1" customWidth="1"/>
    <col min="17" max="17" width="9.85546875" style="24" customWidth="1"/>
    <col min="18" max="18" width="12.42578125" style="24" bestFit="1" customWidth="1"/>
    <col min="19" max="16384" width="8.140625" style="39"/>
  </cols>
  <sheetData>
    <row r="1" spans="1:21" x14ac:dyDescent="0.2">
      <c r="A1" s="38" t="s">
        <v>248</v>
      </c>
      <c r="C1" s="89"/>
      <c r="D1" s="89"/>
      <c r="E1" s="89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40"/>
    </row>
    <row r="2" spans="1:21" x14ac:dyDescent="0.2">
      <c r="A2" s="41" t="s">
        <v>98</v>
      </c>
      <c r="B2" s="42"/>
      <c r="C2" s="25"/>
      <c r="D2" s="25"/>
      <c r="E2" s="25"/>
      <c r="F2" s="46"/>
      <c r="G2" s="25"/>
      <c r="H2" s="46"/>
      <c r="I2" s="25"/>
      <c r="J2" s="25"/>
      <c r="K2" s="46"/>
      <c r="L2" s="25"/>
      <c r="M2" s="25"/>
      <c r="N2" s="25"/>
      <c r="O2" s="25"/>
      <c r="P2" s="25"/>
      <c r="Q2" s="25"/>
      <c r="R2" s="25"/>
      <c r="S2" s="40"/>
    </row>
    <row r="3" spans="1:21" x14ac:dyDescent="0.2">
      <c r="A3" s="38" t="s">
        <v>99</v>
      </c>
      <c r="C3" s="25"/>
      <c r="D3" s="25"/>
      <c r="E3" s="25"/>
      <c r="F3" s="25"/>
      <c r="G3" s="25"/>
      <c r="H3" s="25"/>
      <c r="I3" s="90"/>
      <c r="J3" s="25"/>
      <c r="K3" s="25"/>
      <c r="L3" s="25"/>
      <c r="M3" s="25"/>
      <c r="N3" s="25"/>
      <c r="O3" s="25"/>
      <c r="P3" s="25"/>
      <c r="Q3" s="25"/>
      <c r="R3" s="25"/>
      <c r="S3" s="40"/>
    </row>
    <row r="4" spans="1:21" x14ac:dyDescent="0.2">
      <c r="A4" s="40"/>
      <c r="B4" s="4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25"/>
      <c r="S4" s="40"/>
    </row>
    <row r="5" spans="1:21" x14ac:dyDescent="0.2">
      <c r="A5" s="40"/>
      <c r="B5" s="40"/>
      <c r="C5" s="92" t="s">
        <v>61</v>
      </c>
      <c r="D5" s="92" t="s">
        <v>63</v>
      </c>
      <c r="E5" s="92" t="s">
        <v>65</v>
      </c>
      <c r="F5" s="91" t="s">
        <v>16</v>
      </c>
      <c r="G5" s="91" t="s">
        <v>18</v>
      </c>
      <c r="H5" s="91" t="s">
        <v>69</v>
      </c>
      <c r="I5" s="91" t="s">
        <v>20</v>
      </c>
      <c r="J5" s="91" t="s">
        <v>73</v>
      </c>
      <c r="K5" s="91" t="s">
        <v>22</v>
      </c>
      <c r="L5" s="91" t="s">
        <v>36</v>
      </c>
      <c r="M5" s="91" t="s">
        <v>38</v>
      </c>
      <c r="N5" s="91" t="s">
        <v>44</v>
      </c>
      <c r="O5" s="91" t="s">
        <v>46</v>
      </c>
      <c r="P5" s="91" t="s">
        <v>48</v>
      </c>
      <c r="Q5" s="91" t="s">
        <v>95</v>
      </c>
      <c r="R5" s="25"/>
      <c r="S5" s="40"/>
    </row>
    <row r="6" spans="1:21" ht="51" x14ac:dyDescent="0.2">
      <c r="A6" s="40"/>
      <c r="B6" s="40"/>
      <c r="C6" s="93" t="s">
        <v>62</v>
      </c>
      <c r="D6" s="93" t="s">
        <v>64</v>
      </c>
      <c r="E6" s="93" t="s">
        <v>66</v>
      </c>
      <c r="F6" s="47" t="s">
        <v>17</v>
      </c>
      <c r="G6" s="47" t="s">
        <v>19</v>
      </c>
      <c r="H6" s="47" t="s">
        <v>70</v>
      </c>
      <c r="I6" s="93" t="s">
        <v>100</v>
      </c>
      <c r="J6" s="47" t="s">
        <v>101</v>
      </c>
      <c r="K6" s="47" t="s">
        <v>23</v>
      </c>
      <c r="L6" s="47" t="s">
        <v>102</v>
      </c>
      <c r="M6" s="47" t="s">
        <v>39</v>
      </c>
      <c r="N6" s="47" t="s">
        <v>45</v>
      </c>
      <c r="O6" s="47" t="s">
        <v>103</v>
      </c>
      <c r="P6" s="47" t="s">
        <v>49</v>
      </c>
      <c r="Q6" s="47" t="s">
        <v>96</v>
      </c>
      <c r="R6" s="47" t="s">
        <v>97</v>
      </c>
      <c r="S6" s="40"/>
    </row>
    <row r="7" spans="1:21" x14ac:dyDescent="0.2">
      <c r="A7" s="40"/>
      <c r="B7" s="40"/>
      <c r="C7" s="25"/>
      <c r="D7" s="25"/>
      <c r="E7" s="25"/>
      <c r="F7" s="25"/>
      <c r="G7" s="25"/>
      <c r="H7" s="25"/>
      <c r="I7" s="25"/>
      <c r="J7" s="25"/>
      <c r="K7" s="25"/>
      <c r="L7" s="25"/>
      <c r="N7" s="25"/>
      <c r="O7" s="25"/>
      <c r="P7" s="25"/>
      <c r="Q7" s="25"/>
      <c r="R7" s="25"/>
      <c r="S7" s="40"/>
    </row>
    <row r="8" spans="1:21" ht="13.5" thickBot="1" x14ac:dyDescent="0.25">
      <c r="A8" s="40"/>
      <c r="B8" s="44" t="s">
        <v>92</v>
      </c>
      <c r="C8" s="48">
        <f>'#2 FY10-FY22 Expenditures'!S11</f>
        <v>124749</v>
      </c>
      <c r="D8" s="48">
        <f>'#2 FY10-FY22 Expenditures'!S12</f>
        <v>0</v>
      </c>
      <c r="E8" s="48">
        <f>'#2 FY10-FY22 Expenditures'!S13</f>
        <v>35000</v>
      </c>
      <c r="F8" s="48">
        <f>'#2 FY10-FY22 Expenditures'!S14</f>
        <v>47708</v>
      </c>
      <c r="G8" s="48">
        <f>'#2 FY10-FY22 Expenditures'!S15</f>
        <v>13647</v>
      </c>
      <c r="H8" s="48">
        <f>'#2 FY10-FY22 Expenditures'!S17</f>
        <v>19660</v>
      </c>
      <c r="I8" s="48">
        <f>'#2 FY10-FY22 Expenditures'!S19</f>
        <v>58807</v>
      </c>
      <c r="J8" s="48">
        <f>'#2 FY10-FY22 Expenditures'!S20</f>
        <v>8000</v>
      </c>
      <c r="K8" s="48">
        <f>'#2 FY10-FY22 Expenditures'!S21</f>
        <v>574403</v>
      </c>
      <c r="L8" s="48">
        <f>'#2 FY10-FY22 Expenditures'!S33</f>
        <v>14053</v>
      </c>
      <c r="M8" s="48">
        <f>'#2 FY10-FY22 Expenditures'!S34</f>
        <v>89489</v>
      </c>
      <c r="N8" s="48">
        <f>'#2 FY10-FY22 Expenditures'!S37</f>
        <v>350000</v>
      </c>
      <c r="O8" s="48">
        <f>'#2 FY10-FY22 Expenditures'!S38</f>
        <v>84556</v>
      </c>
      <c r="P8" s="48">
        <f>'#2 FY10-FY22 Expenditures'!S39</f>
        <v>14732</v>
      </c>
      <c r="Q8" s="48">
        <f>'#2 FY10-FY22 Expenditures'!S40</f>
        <v>26798</v>
      </c>
      <c r="R8" s="48">
        <f>SUM(C8:Q8)</f>
        <v>1461602</v>
      </c>
      <c r="S8" s="40"/>
    </row>
    <row r="9" spans="1:21" ht="13.5" thickTop="1" x14ac:dyDescent="0.2">
      <c r="A9" s="40"/>
      <c r="B9" s="40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15"/>
      <c r="T9" s="31"/>
      <c r="U9" s="43"/>
    </row>
    <row r="10" spans="1:21" x14ac:dyDescent="0.2">
      <c r="A10" s="15" t="s">
        <v>104</v>
      </c>
      <c r="B10" s="15" t="s">
        <v>105</v>
      </c>
      <c r="C10" s="54"/>
      <c r="D10" s="54"/>
      <c r="E10" s="54"/>
      <c r="F10" s="54"/>
      <c r="G10" s="54"/>
      <c r="H10" s="54"/>
      <c r="I10" s="54">
        <v>23237.170000000002</v>
      </c>
      <c r="J10" s="54"/>
      <c r="K10" s="54"/>
      <c r="L10" s="54"/>
      <c r="M10" s="54"/>
      <c r="N10" s="54"/>
      <c r="O10" s="54"/>
      <c r="P10" s="54"/>
      <c r="Q10" s="54"/>
      <c r="R10" s="46">
        <f t="shared" ref="R10:R41" si="0">SUM(C10:Q10)</f>
        <v>23237.170000000002</v>
      </c>
      <c r="S10" s="15"/>
      <c r="T10" s="60"/>
      <c r="U10" s="22"/>
    </row>
    <row r="11" spans="1:21" x14ac:dyDescent="0.2">
      <c r="A11" s="15" t="s">
        <v>106</v>
      </c>
      <c r="B11" s="15" t="s">
        <v>107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>
        <v>13602.14</v>
      </c>
      <c r="O11" s="54"/>
      <c r="P11" s="54"/>
      <c r="Q11" s="54"/>
      <c r="R11" s="46">
        <f t="shared" si="0"/>
        <v>13602.14</v>
      </c>
      <c r="S11" s="15"/>
      <c r="T11" s="31"/>
      <c r="U11" s="22"/>
    </row>
    <row r="12" spans="1:21" x14ac:dyDescent="0.2">
      <c r="A12" s="15" t="s">
        <v>108</v>
      </c>
      <c r="B12" s="15" t="s">
        <v>109</v>
      </c>
      <c r="C12" s="54"/>
      <c r="D12" s="54"/>
      <c r="E12" s="54"/>
      <c r="F12" s="54"/>
      <c r="G12" s="54"/>
      <c r="H12" s="54"/>
      <c r="I12" s="54"/>
      <c r="J12" s="54"/>
      <c r="K12" s="54">
        <v>14400</v>
      </c>
      <c r="L12" s="54"/>
      <c r="M12" s="54"/>
      <c r="N12" s="54"/>
      <c r="O12" s="54"/>
      <c r="P12" s="54"/>
      <c r="Q12" s="54"/>
      <c r="R12" s="46">
        <f t="shared" si="0"/>
        <v>14400</v>
      </c>
      <c r="S12" s="15"/>
      <c r="T12" s="31"/>
      <c r="U12" s="22"/>
    </row>
    <row r="13" spans="1:21" x14ac:dyDescent="0.2">
      <c r="A13" s="15" t="s">
        <v>110</v>
      </c>
      <c r="B13" s="15" t="s">
        <v>111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>
        <v>17769.2</v>
      </c>
      <c r="N13" s="54">
        <v>59523.040000000001</v>
      </c>
      <c r="O13" s="54">
        <v>49730.76</v>
      </c>
      <c r="P13" s="54"/>
      <c r="Q13" s="54">
        <v>20076.920000000002</v>
      </c>
      <c r="R13" s="46">
        <f t="shared" si="0"/>
        <v>147099.92000000001</v>
      </c>
      <c r="S13" s="15"/>
      <c r="T13" s="60"/>
      <c r="U13" s="43"/>
    </row>
    <row r="14" spans="1:21" x14ac:dyDescent="0.2">
      <c r="A14" s="15" t="s">
        <v>112</v>
      </c>
      <c r="B14" s="15" t="s">
        <v>113</v>
      </c>
      <c r="C14" s="54">
        <v>1050</v>
      </c>
      <c r="D14" s="54"/>
      <c r="E14" s="54"/>
      <c r="F14" s="54"/>
      <c r="G14" s="54"/>
      <c r="H14" s="54"/>
      <c r="I14" s="54"/>
      <c r="J14" s="54"/>
      <c r="K14" s="54">
        <v>4645.25</v>
      </c>
      <c r="L14" s="54"/>
      <c r="M14" s="54">
        <v>18218.830000000002</v>
      </c>
      <c r="N14" s="54"/>
      <c r="O14" s="54"/>
      <c r="P14" s="54"/>
      <c r="Q14" s="54"/>
      <c r="R14" s="46">
        <f t="shared" si="0"/>
        <v>23914.080000000002</v>
      </c>
      <c r="S14" s="15"/>
      <c r="T14" s="60"/>
      <c r="U14" s="43"/>
    </row>
    <row r="15" spans="1:21" x14ac:dyDescent="0.2">
      <c r="A15" s="15" t="s">
        <v>114</v>
      </c>
      <c r="B15" s="15" t="s">
        <v>115</v>
      </c>
      <c r="C15" s="54">
        <v>99502.09</v>
      </c>
      <c r="D15" s="54"/>
      <c r="E15" s="54">
        <v>9581</v>
      </c>
      <c r="F15" s="54"/>
      <c r="G15" s="54"/>
      <c r="H15" s="54"/>
      <c r="I15" s="54"/>
      <c r="J15" s="54"/>
      <c r="K15" s="54">
        <v>329727.32</v>
      </c>
      <c r="L15" s="54"/>
      <c r="M15" s="54">
        <v>21076</v>
      </c>
      <c r="N15" s="54">
        <v>181414.12</v>
      </c>
      <c r="O15" s="54"/>
      <c r="P15" s="54">
        <v>4959.6000000000004</v>
      </c>
      <c r="Q15" s="54">
        <v>386</v>
      </c>
      <c r="R15" s="46">
        <f t="shared" si="0"/>
        <v>646646.13</v>
      </c>
      <c r="S15" s="15"/>
      <c r="T15" s="31"/>
      <c r="U15" s="43"/>
    </row>
    <row r="16" spans="1:21" x14ac:dyDescent="0.2">
      <c r="A16" s="15" t="s">
        <v>116</v>
      </c>
      <c r="B16" s="15" t="s">
        <v>117</v>
      </c>
      <c r="C16" s="54">
        <v>16564.55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46">
        <f t="shared" si="0"/>
        <v>16564.55</v>
      </c>
      <c r="S16" s="23"/>
      <c r="T16" s="60"/>
      <c r="U16" s="43"/>
    </row>
    <row r="17" spans="1:21" x14ac:dyDescent="0.2">
      <c r="A17" s="15" t="s">
        <v>118</v>
      </c>
      <c r="B17" s="15" t="s">
        <v>119</v>
      </c>
      <c r="C17" s="54"/>
      <c r="D17" s="54"/>
      <c r="E17" s="54"/>
      <c r="F17" s="54">
        <v>619.73</v>
      </c>
      <c r="G17" s="54"/>
      <c r="H17" s="54"/>
      <c r="I17" s="54"/>
      <c r="J17" s="54"/>
      <c r="K17" s="54"/>
      <c r="L17" s="54"/>
      <c r="M17" s="54"/>
      <c r="N17" s="54">
        <v>2364.81</v>
      </c>
      <c r="O17" s="54"/>
      <c r="P17" s="54"/>
      <c r="Q17" s="54"/>
      <c r="R17" s="46">
        <f t="shared" si="0"/>
        <v>2984.54</v>
      </c>
      <c r="S17" s="15"/>
      <c r="T17" s="31"/>
      <c r="U17" s="22"/>
    </row>
    <row r="18" spans="1:21" x14ac:dyDescent="0.2">
      <c r="A18" s="15" t="s">
        <v>120</v>
      </c>
      <c r="B18" s="15" t="s">
        <v>121</v>
      </c>
      <c r="C18" s="54"/>
      <c r="D18" s="54"/>
      <c r="E18" s="54"/>
      <c r="F18" s="54"/>
      <c r="G18" s="54"/>
      <c r="H18" s="54"/>
      <c r="I18" s="54"/>
      <c r="J18" s="54"/>
      <c r="K18" s="54">
        <v>3790.1</v>
      </c>
      <c r="L18" s="54"/>
      <c r="M18" s="54"/>
      <c r="N18" s="54">
        <v>881.97</v>
      </c>
      <c r="O18" s="54">
        <v>858.29</v>
      </c>
      <c r="P18" s="54"/>
      <c r="Q18" s="54"/>
      <c r="R18" s="46">
        <f t="shared" si="0"/>
        <v>5530.36</v>
      </c>
      <c r="S18" s="15"/>
      <c r="T18" s="31"/>
      <c r="U18" s="43"/>
    </row>
    <row r="19" spans="1:21" x14ac:dyDescent="0.2">
      <c r="A19" s="15" t="s">
        <v>122</v>
      </c>
      <c r="B19" s="15" t="s">
        <v>123</v>
      </c>
      <c r="C19" s="54"/>
      <c r="D19" s="54"/>
      <c r="E19" s="54"/>
      <c r="F19" s="54"/>
      <c r="G19" s="54"/>
      <c r="H19" s="54"/>
      <c r="I19" s="54"/>
      <c r="J19" s="54"/>
      <c r="K19" s="54">
        <v>9240</v>
      </c>
      <c r="L19" s="54"/>
      <c r="M19" s="54"/>
      <c r="N19" s="54"/>
      <c r="O19" s="54"/>
      <c r="P19" s="54"/>
      <c r="Q19" s="54"/>
      <c r="R19" s="46">
        <f t="shared" si="0"/>
        <v>9240</v>
      </c>
      <c r="S19" s="15"/>
      <c r="T19" s="31"/>
      <c r="U19" s="43"/>
    </row>
    <row r="20" spans="1:21" x14ac:dyDescent="0.2">
      <c r="A20" s="15" t="s">
        <v>253</v>
      </c>
      <c r="B20" s="15" t="s">
        <v>254</v>
      </c>
      <c r="C20" s="54"/>
      <c r="D20" s="54"/>
      <c r="E20" s="54"/>
      <c r="F20" s="54"/>
      <c r="G20" s="54"/>
      <c r="H20" s="54"/>
      <c r="I20" s="54">
        <v>9900</v>
      </c>
      <c r="J20" s="54"/>
      <c r="K20" s="54"/>
      <c r="L20" s="54"/>
      <c r="M20" s="54"/>
      <c r="N20" s="54"/>
      <c r="O20" s="54"/>
      <c r="P20" s="54"/>
      <c r="Q20" s="54"/>
      <c r="R20" s="46">
        <f t="shared" si="0"/>
        <v>9900</v>
      </c>
      <c r="S20" s="15"/>
      <c r="T20" s="60"/>
      <c r="U20" s="43"/>
    </row>
    <row r="21" spans="1:21" x14ac:dyDescent="0.2">
      <c r="A21" s="15" t="s">
        <v>221</v>
      </c>
      <c r="B21" s="15" t="s">
        <v>222</v>
      </c>
      <c r="C21" s="54"/>
      <c r="D21" s="54"/>
      <c r="E21" s="54"/>
      <c r="F21" s="54">
        <v>1130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46">
        <f t="shared" si="0"/>
        <v>1130</v>
      </c>
      <c r="S21" s="15"/>
      <c r="T21" s="60"/>
      <c r="U21" s="43"/>
    </row>
    <row r="22" spans="1:21" x14ac:dyDescent="0.2">
      <c r="A22" s="15" t="s">
        <v>124</v>
      </c>
      <c r="B22" s="15" t="s">
        <v>125</v>
      </c>
      <c r="C22" s="54"/>
      <c r="D22" s="54"/>
      <c r="E22" s="54"/>
      <c r="F22" s="54">
        <v>590</v>
      </c>
      <c r="G22" s="54">
        <v>399</v>
      </c>
      <c r="H22" s="54">
        <v>1000</v>
      </c>
      <c r="I22" s="54">
        <v>599.38</v>
      </c>
      <c r="J22" s="54"/>
      <c r="K22" s="54">
        <v>2350</v>
      </c>
      <c r="L22" s="54"/>
      <c r="M22" s="54">
        <v>2059.9900000000002</v>
      </c>
      <c r="N22" s="54">
        <v>3375</v>
      </c>
      <c r="O22" s="54">
        <v>960</v>
      </c>
      <c r="P22" s="54"/>
      <c r="Q22" s="54"/>
      <c r="R22" s="46">
        <f t="shared" si="0"/>
        <v>11333.37</v>
      </c>
      <c r="S22" s="15"/>
      <c r="T22" s="31"/>
      <c r="U22" s="43"/>
    </row>
    <row r="23" spans="1:21" x14ac:dyDescent="0.2">
      <c r="A23" s="15" t="s">
        <v>255</v>
      </c>
      <c r="B23" s="15" t="s">
        <v>256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>
        <v>1643.74</v>
      </c>
      <c r="O23" s="54"/>
      <c r="P23" s="54"/>
      <c r="Q23" s="54"/>
      <c r="R23" s="46">
        <f t="shared" si="0"/>
        <v>1643.74</v>
      </c>
      <c r="S23" s="15"/>
      <c r="T23" s="31"/>
      <c r="U23" s="43"/>
    </row>
    <row r="24" spans="1:21" x14ac:dyDescent="0.2">
      <c r="A24" s="15" t="s">
        <v>126</v>
      </c>
      <c r="B24" s="15" t="s">
        <v>127</v>
      </c>
      <c r="C24" s="54"/>
      <c r="D24" s="54"/>
      <c r="E24" s="54"/>
      <c r="F24" s="54">
        <v>241.95000000000002</v>
      </c>
      <c r="G24" s="54"/>
      <c r="H24" s="54">
        <v>0</v>
      </c>
      <c r="I24" s="54"/>
      <c r="J24" s="54"/>
      <c r="K24" s="54">
        <v>18453.41</v>
      </c>
      <c r="L24" s="54">
        <v>714</v>
      </c>
      <c r="M24" s="54"/>
      <c r="N24" s="54">
        <v>543.99</v>
      </c>
      <c r="O24" s="54"/>
      <c r="P24" s="54"/>
      <c r="Q24" s="54"/>
      <c r="R24" s="46">
        <f t="shared" si="0"/>
        <v>19953.350000000002</v>
      </c>
      <c r="S24" s="15"/>
      <c r="T24" s="31"/>
      <c r="U24" s="43"/>
    </row>
    <row r="25" spans="1:21" x14ac:dyDescent="0.2">
      <c r="A25" s="15" t="s">
        <v>128</v>
      </c>
      <c r="B25" s="15" t="s">
        <v>129</v>
      </c>
      <c r="C25" s="54"/>
      <c r="D25" s="54"/>
      <c r="E25" s="54"/>
      <c r="F25" s="54"/>
      <c r="G25" s="54"/>
      <c r="H25" s="54">
        <v>2099</v>
      </c>
      <c r="I25" s="54"/>
      <c r="J25" s="54"/>
      <c r="K25" s="54"/>
      <c r="L25" s="54"/>
      <c r="M25" s="54"/>
      <c r="N25" s="54"/>
      <c r="O25" s="54"/>
      <c r="P25" s="54"/>
      <c r="Q25" s="54"/>
      <c r="R25" s="46">
        <f t="shared" si="0"/>
        <v>2099</v>
      </c>
      <c r="S25" s="15"/>
      <c r="T25" s="31"/>
      <c r="U25" s="43"/>
    </row>
    <row r="26" spans="1:21" x14ac:dyDescent="0.2">
      <c r="A26" s="15" t="s">
        <v>257</v>
      </c>
      <c r="B26" s="15" t="s">
        <v>258</v>
      </c>
      <c r="C26" s="54"/>
      <c r="D26" s="54"/>
      <c r="E26" s="54"/>
      <c r="F26" s="54"/>
      <c r="G26" s="54"/>
      <c r="H26" s="54"/>
      <c r="I26" s="54">
        <v>6960.6</v>
      </c>
      <c r="J26" s="54"/>
      <c r="K26" s="54"/>
      <c r="L26" s="54"/>
      <c r="M26" s="54"/>
      <c r="N26" s="54"/>
      <c r="O26" s="54"/>
      <c r="P26" s="54"/>
      <c r="Q26" s="54"/>
      <c r="R26" s="46">
        <f t="shared" si="0"/>
        <v>6960.6</v>
      </c>
      <c r="S26" s="15"/>
      <c r="T26" s="60"/>
      <c r="U26" s="43"/>
    </row>
    <row r="27" spans="1:21" x14ac:dyDescent="0.2">
      <c r="A27" s="15" t="s">
        <v>259</v>
      </c>
      <c r="B27" s="15" t="s">
        <v>260</v>
      </c>
      <c r="C27" s="54"/>
      <c r="D27" s="54"/>
      <c r="E27" s="54"/>
      <c r="F27" s="54"/>
      <c r="G27" s="54"/>
      <c r="H27" s="54">
        <v>1000</v>
      </c>
      <c r="I27" s="54"/>
      <c r="J27" s="54"/>
      <c r="K27" s="54"/>
      <c r="L27" s="54"/>
      <c r="M27" s="54">
        <v>300</v>
      </c>
      <c r="N27" s="54"/>
      <c r="O27" s="54"/>
      <c r="P27" s="54"/>
      <c r="Q27" s="54"/>
      <c r="R27" s="46">
        <f t="shared" si="0"/>
        <v>1300</v>
      </c>
      <c r="S27" s="40"/>
    </row>
    <row r="28" spans="1:21" x14ac:dyDescent="0.2">
      <c r="A28" s="15" t="s">
        <v>130</v>
      </c>
      <c r="B28" s="15" t="s">
        <v>131</v>
      </c>
      <c r="C28" s="54"/>
      <c r="D28" s="54"/>
      <c r="E28" s="54"/>
      <c r="F28" s="54"/>
      <c r="G28" s="54">
        <v>2764</v>
      </c>
      <c r="H28" s="54">
        <v>145.37</v>
      </c>
      <c r="I28" s="54">
        <v>595</v>
      </c>
      <c r="J28" s="54"/>
      <c r="K28" s="54">
        <v>5457.9800000000005</v>
      </c>
      <c r="L28" s="54">
        <v>190</v>
      </c>
      <c r="M28" s="54">
        <v>524.26</v>
      </c>
      <c r="N28" s="54">
        <v>215</v>
      </c>
      <c r="O28" s="54">
        <v>1250</v>
      </c>
      <c r="P28" s="54"/>
      <c r="Q28" s="54"/>
      <c r="R28" s="46">
        <f t="shared" si="0"/>
        <v>11141.61</v>
      </c>
      <c r="S28" s="40"/>
    </row>
    <row r="29" spans="1:21" x14ac:dyDescent="0.2">
      <c r="A29" s="15" t="s">
        <v>132</v>
      </c>
      <c r="B29" s="15" t="s">
        <v>133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>
        <v>1579.91</v>
      </c>
      <c r="N29" s="54"/>
      <c r="O29" s="54"/>
      <c r="P29" s="54"/>
      <c r="Q29" s="54"/>
      <c r="R29" s="46">
        <f t="shared" si="0"/>
        <v>1579.91</v>
      </c>
      <c r="S29" s="40"/>
    </row>
    <row r="30" spans="1:21" x14ac:dyDescent="0.2">
      <c r="A30" s="15" t="s">
        <v>261</v>
      </c>
      <c r="B30" s="15" t="s">
        <v>262</v>
      </c>
      <c r="C30" s="54"/>
      <c r="D30" s="54"/>
      <c r="E30" s="54"/>
      <c r="F30" s="54"/>
      <c r="G30" s="54"/>
      <c r="H30" s="54">
        <v>-145.37</v>
      </c>
      <c r="I30" s="54"/>
      <c r="J30" s="54"/>
      <c r="K30" s="54"/>
      <c r="L30" s="54"/>
      <c r="M30" s="54"/>
      <c r="N30" s="54"/>
      <c r="O30" s="54"/>
      <c r="P30" s="54"/>
      <c r="Q30" s="54"/>
      <c r="R30" s="46">
        <f t="shared" si="0"/>
        <v>-145.37</v>
      </c>
      <c r="S30" s="40"/>
    </row>
    <row r="31" spans="1:21" x14ac:dyDescent="0.2">
      <c r="A31" s="15" t="s">
        <v>134</v>
      </c>
      <c r="B31" s="15" t="s">
        <v>135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>
        <v>2562.3000000000002</v>
      </c>
      <c r="O31" s="54"/>
      <c r="P31" s="54"/>
      <c r="Q31" s="54"/>
      <c r="R31" s="46">
        <f t="shared" si="0"/>
        <v>2562.3000000000002</v>
      </c>
      <c r="S31" s="40"/>
    </row>
    <row r="32" spans="1:21" x14ac:dyDescent="0.2">
      <c r="A32" s="15" t="s">
        <v>136</v>
      </c>
      <c r="B32" s="15" t="s">
        <v>137</v>
      </c>
      <c r="C32" s="54"/>
      <c r="D32" s="54"/>
      <c r="E32" s="54"/>
      <c r="F32" s="54"/>
      <c r="G32" s="54">
        <v>299</v>
      </c>
      <c r="H32" s="54"/>
      <c r="I32" s="54"/>
      <c r="J32" s="54"/>
      <c r="K32" s="54">
        <v>2000</v>
      </c>
      <c r="L32" s="54"/>
      <c r="M32" s="54"/>
      <c r="N32" s="54">
        <v>579.55000000000007</v>
      </c>
      <c r="O32" s="54"/>
      <c r="P32" s="54"/>
      <c r="Q32" s="54"/>
      <c r="R32" s="46">
        <f t="shared" si="0"/>
        <v>2878.55</v>
      </c>
      <c r="S32" s="40"/>
    </row>
    <row r="33" spans="1:19" x14ac:dyDescent="0.2">
      <c r="A33" s="15" t="s">
        <v>138</v>
      </c>
      <c r="B33" s="15" t="s">
        <v>139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>
        <v>329.42</v>
      </c>
      <c r="O33" s="54"/>
      <c r="P33" s="54"/>
      <c r="Q33" s="54"/>
      <c r="R33" s="46">
        <f t="shared" si="0"/>
        <v>329.42</v>
      </c>
      <c r="S33" s="40"/>
    </row>
    <row r="34" spans="1:19" x14ac:dyDescent="0.2">
      <c r="A34" s="15" t="s">
        <v>140</v>
      </c>
      <c r="B34" s="15" t="s">
        <v>141</v>
      </c>
      <c r="C34" s="54"/>
      <c r="D34" s="54"/>
      <c r="E34" s="54"/>
      <c r="F34" s="54">
        <v>280.52</v>
      </c>
      <c r="G34" s="54"/>
      <c r="H34" s="54">
        <v>1657.5900000000001</v>
      </c>
      <c r="I34" s="54"/>
      <c r="J34" s="54"/>
      <c r="K34" s="54">
        <v>238.24</v>
      </c>
      <c r="L34" s="54"/>
      <c r="M34" s="54">
        <v>1145.9000000000001</v>
      </c>
      <c r="N34" s="54">
        <v>2537.5500000000002</v>
      </c>
      <c r="O34" s="54"/>
      <c r="P34" s="54"/>
      <c r="Q34" s="54">
        <v>392.83</v>
      </c>
      <c r="R34" s="46">
        <f t="shared" si="0"/>
        <v>6252.630000000001</v>
      </c>
      <c r="S34" s="40"/>
    </row>
    <row r="35" spans="1:19" x14ac:dyDescent="0.2">
      <c r="A35" s="15" t="s">
        <v>223</v>
      </c>
      <c r="B35" s="15" t="s">
        <v>224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46">
        <f t="shared" si="0"/>
        <v>0</v>
      </c>
      <c r="S35" s="40"/>
    </row>
    <row r="36" spans="1:19" x14ac:dyDescent="0.2">
      <c r="A36" s="15" t="s">
        <v>142</v>
      </c>
      <c r="B36" s="15" t="s">
        <v>143</v>
      </c>
      <c r="C36" s="54"/>
      <c r="D36" s="54"/>
      <c r="E36" s="54"/>
      <c r="F36" s="54">
        <v>63.74</v>
      </c>
      <c r="G36" s="54"/>
      <c r="H36" s="54">
        <v>4072.76</v>
      </c>
      <c r="I36" s="54">
        <v>42.96</v>
      </c>
      <c r="J36" s="54"/>
      <c r="K36" s="54">
        <v>43140.3</v>
      </c>
      <c r="L36" s="54">
        <v>809.12</v>
      </c>
      <c r="M36" s="54">
        <v>5874.66</v>
      </c>
      <c r="N36" s="54">
        <v>6830.28</v>
      </c>
      <c r="O36" s="54">
        <v>400.94</v>
      </c>
      <c r="P36" s="54"/>
      <c r="Q36" s="54">
        <v>3003.3</v>
      </c>
      <c r="R36" s="46">
        <f t="shared" si="0"/>
        <v>64238.060000000012</v>
      </c>
      <c r="S36" s="40"/>
    </row>
    <row r="37" spans="1:19" x14ac:dyDescent="0.2">
      <c r="A37" s="15" t="s">
        <v>144</v>
      </c>
      <c r="B37" s="15" t="s">
        <v>145</v>
      </c>
      <c r="C37" s="54"/>
      <c r="D37" s="54"/>
      <c r="E37" s="54"/>
      <c r="F37" s="54"/>
      <c r="G37" s="54"/>
      <c r="H37" s="54"/>
      <c r="I37" s="54"/>
      <c r="J37" s="54"/>
      <c r="K37" s="54">
        <v>9475.51</v>
      </c>
      <c r="L37" s="54"/>
      <c r="M37" s="54"/>
      <c r="N37" s="54">
        <v>3145.51</v>
      </c>
      <c r="O37" s="54">
        <v>4572.29</v>
      </c>
      <c r="P37" s="54"/>
      <c r="Q37" s="54"/>
      <c r="R37" s="46">
        <f t="shared" si="0"/>
        <v>17193.310000000001</v>
      </c>
      <c r="S37" s="40"/>
    </row>
    <row r="38" spans="1:19" x14ac:dyDescent="0.2">
      <c r="A38" s="15" t="s">
        <v>263</v>
      </c>
      <c r="B38" s="15" t="s">
        <v>264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46">
        <f t="shared" si="0"/>
        <v>0</v>
      </c>
      <c r="S38" s="40"/>
    </row>
    <row r="39" spans="1:19" x14ac:dyDescent="0.2">
      <c r="A39" s="15" t="s">
        <v>265</v>
      </c>
      <c r="B39" s="15" t="s">
        <v>266</v>
      </c>
      <c r="C39" s="54"/>
      <c r="D39" s="54"/>
      <c r="E39" s="54"/>
      <c r="F39" s="54">
        <v>125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46">
        <f t="shared" si="0"/>
        <v>125</v>
      </c>
      <c r="S39" s="40"/>
    </row>
    <row r="40" spans="1:19" x14ac:dyDescent="0.2">
      <c r="A40" s="15" t="s">
        <v>225</v>
      </c>
      <c r="B40" s="15" t="s">
        <v>226</v>
      </c>
      <c r="C40" s="54">
        <v>50.230000000000004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46">
        <f t="shared" si="0"/>
        <v>50.230000000000004</v>
      </c>
      <c r="S40" s="40"/>
    </row>
    <row r="41" spans="1:19" x14ac:dyDescent="0.2">
      <c r="A41" s="15" t="s">
        <v>146</v>
      </c>
      <c r="B41" s="15" t="s">
        <v>147</v>
      </c>
      <c r="C41" s="54"/>
      <c r="D41" s="54"/>
      <c r="E41" s="54"/>
      <c r="F41" s="54"/>
      <c r="G41" s="54"/>
      <c r="H41" s="54"/>
      <c r="I41" s="54"/>
      <c r="J41" s="54"/>
      <c r="K41" s="54">
        <v>2980</v>
      </c>
      <c r="L41" s="54"/>
      <c r="M41" s="54"/>
      <c r="N41" s="54">
        <v>2351.77</v>
      </c>
      <c r="O41" s="54"/>
      <c r="P41" s="54"/>
      <c r="Q41" s="54"/>
      <c r="R41" s="46">
        <f t="shared" si="0"/>
        <v>5331.77</v>
      </c>
      <c r="S41" s="40"/>
    </row>
    <row r="42" spans="1:19" x14ac:dyDescent="0.2">
      <c r="A42" s="15" t="s">
        <v>267</v>
      </c>
      <c r="B42" s="15" t="s">
        <v>268</v>
      </c>
      <c r="C42" s="54"/>
      <c r="D42" s="54"/>
      <c r="E42" s="54"/>
      <c r="F42" s="54"/>
      <c r="G42" s="54"/>
      <c r="H42" s="54"/>
      <c r="I42" s="54"/>
      <c r="J42" s="54"/>
      <c r="K42" s="54">
        <v>3755</v>
      </c>
      <c r="L42" s="54"/>
      <c r="M42" s="54"/>
      <c r="N42" s="54"/>
      <c r="O42" s="54"/>
      <c r="P42" s="54"/>
      <c r="Q42" s="54"/>
      <c r="R42" s="46">
        <f t="shared" ref="R42:R73" si="1">SUM(C42:Q42)</f>
        <v>3755</v>
      </c>
      <c r="S42" s="40"/>
    </row>
    <row r="43" spans="1:19" x14ac:dyDescent="0.2">
      <c r="A43" s="15" t="s">
        <v>227</v>
      </c>
      <c r="B43" s="15" t="s">
        <v>228</v>
      </c>
      <c r="C43" s="54">
        <v>1618.75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46">
        <f t="shared" si="1"/>
        <v>1618.75</v>
      </c>
      <c r="S43" s="40"/>
    </row>
    <row r="44" spans="1:19" x14ac:dyDescent="0.2">
      <c r="A44" s="15" t="s">
        <v>148</v>
      </c>
      <c r="B44" s="15" t="s">
        <v>149</v>
      </c>
      <c r="C44" s="54"/>
      <c r="D44" s="54"/>
      <c r="E44" s="54"/>
      <c r="F44" s="54">
        <v>5921.58</v>
      </c>
      <c r="G44" s="54">
        <v>13.200000000000001</v>
      </c>
      <c r="H44" s="54"/>
      <c r="I44" s="54"/>
      <c r="J44" s="54"/>
      <c r="K44" s="54">
        <v>3818.61</v>
      </c>
      <c r="L44" s="54">
        <v>1915.2</v>
      </c>
      <c r="M44" s="54">
        <v>1639.65</v>
      </c>
      <c r="N44" s="54">
        <v>3069.96</v>
      </c>
      <c r="O44" s="54">
        <v>258.59000000000003</v>
      </c>
      <c r="P44" s="54">
        <v>1369.2</v>
      </c>
      <c r="Q44" s="54"/>
      <c r="R44" s="46">
        <f t="shared" si="1"/>
        <v>18005.990000000002</v>
      </c>
      <c r="S44" s="40"/>
    </row>
    <row r="45" spans="1:19" x14ac:dyDescent="0.2">
      <c r="A45" s="15" t="s">
        <v>269</v>
      </c>
      <c r="B45" s="15" t="s">
        <v>270</v>
      </c>
      <c r="C45" s="54"/>
      <c r="D45" s="54"/>
      <c r="E45" s="54"/>
      <c r="F45" s="54"/>
      <c r="G45" s="54"/>
      <c r="H45" s="54"/>
      <c r="I45" s="54"/>
      <c r="J45" s="54"/>
      <c r="K45" s="54">
        <v>8625.2000000000007</v>
      </c>
      <c r="L45" s="54"/>
      <c r="M45" s="54"/>
      <c r="N45" s="54"/>
      <c r="O45" s="54"/>
      <c r="P45" s="54"/>
      <c r="Q45" s="54"/>
      <c r="R45" s="46">
        <f t="shared" si="1"/>
        <v>8625.2000000000007</v>
      </c>
      <c r="S45" s="40"/>
    </row>
    <row r="46" spans="1:19" x14ac:dyDescent="0.2">
      <c r="A46" s="15" t="s">
        <v>150</v>
      </c>
      <c r="B46" s="15" t="s">
        <v>151</v>
      </c>
      <c r="C46" s="54"/>
      <c r="D46" s="54"/>
      <c r="E46" s="54"/>
      <c r="F46" s="54"/>
      <c r="G46" s="54"/>
      <c r="H46" s="54">
        <v>146</v>
      </c>
      <c r="I46" s="54"/>
      <c r="J46" s="54"/>
      <c r="K46" s="54"/>
      <c r="L46" s="54"/>
      <c r="M46" s="54"/>
      <c r="N46" s="54">
        <v>360</v>
      </c>
      <c r="O46" s="54"/>
      <c r="P46" s="54"/>
      <c r="Q46" s="54"/>
      <c r="R46" s="46">
        <f t="shared" si="1"/>
        <v>506</v>
      </c>
      <c r="S46" s="40"/>
    </row>
    <row r="47" spans="1:19" x14ac:dyDescent="0.2">
      <c r="A47" s="15" t="s">
        <v>229</v>
      </c>
      <c r="B47" s="15" t="s">
        <v>230</v>
      </c>
      <c r="C47" s="54"/>
      <c r="D47" s="54"/>
      <c r="E47" s="54"/>
      <c r="F47" s="54"/>
      <c r="G47" s="54"/>
      <c r="H47" s="54"/>
      <c r="I47" s="54"/>
      <c r="J47" s="54"/>
      <c r="K47" s="54">
        <v>1696.41</v>
      </c>
      <c r="L47" s="54"/>
      <c r="M47" s="54"/>
      <c r="N47" s="54"/>
      <c r="O47" s="54"/>
      <c r="P47" s="54"/>
      <c r="Q47" s="54"/>
      <c r="R47" s="46">
        <f t="shared" si="1"/>
        <v>1696.41</v>
      </c>
      <c r="S47" s="40"/>
    </row>
    <row r="48" spans="1:19" x14ac:dyDescent="0.2">
      <c r="A48" s="15" t="s">
        <v>231</v>
      </c>
      <c r="B48" s="15" t="s">
        <v>232</v>
      </c>
      <c r="C48" s="54"/>
      <c r="D48" s="54"/>
      <c r="E48" s="54"/>
      <c r="F48" s="54"/>
      <c r="G48" s="54"/>
      <c r="H48" s="54"/>
      <c r="I48" s="54"/>
      <c r="J48" s="54"/>
      <c r="K48" s="54">
        <v>2345.5500000000002</v>
      </c>
      <c r="L48" s="54"/>
      <c r="M48" s="54"/>
      <c r="N48" s="54"/>
      <c r="O48" s="54"/>
      <c r="P48" s="54"/>
      <c r="Q48" s="54"/>
      <c r="R48" s="46">
        <f t="shared" si="1"/>
        <v>2345.5500000000002</v>
      </c>
      <c r="S48" s="40"/>
    </row>
    <row r="49" spans="1:20" x14ac:dyDescent="0.2">
      <c r="A49" s="15" t="s">
        <v>271</v>
      </c>
      <c r="B49" s="15" t="s">
        <v>272</v>
      </c>
      <c r="C49" s="54"/>
      <c r="D49" s="54"/>
      <c r="E49" s="54"/>
      <c r="F49" s="54"/>
      <c r="G49" s="54"/>
      <c r="H49" s="54"/>
      <c r="I49" s="54"/>
      <c r="J49" s="54"/>
      <c r="K49" s="54">
        <v>6443.02</v>
      </c>
      <c r="L49" s="54"/>
      <c r="M49" s="54"/>
      <c r="N49" s="54">
        <v>510.61</v>
      </c>
      <c r="O49" s="54"/>
      <c r="P49" s="54"/>
      <c r="Q49" s="54"/>
      <c r="R49" s="46">
        <f t="shared" si="1"/>
        <v>6953.63</v>
      </c>
      <c r="S49" s="40"/>
    </row>
    <row r="50" spans="1:20" x14ac:dyDescent="0.2">
      <c r="A50" s="15" t="s">
        <v>152</v>
      </c>
      <c r="B50" s="15" t="s">
        <v>153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46">
        <f t="shared" si="1"/>
        <v>0</v>
      </c>
      <c r="S50" s="40"/>
    </row>
    <row r="51" spans="1:20" x14ac:dyDescent="0.2">
      <c r="A51" s="15" t="s">
        <v>273</v>
      </c>
      <c r="B51" s="15" t="s">
        <v>274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46">
        <f t="shared" si="1"/>
        <v>0</v>
      </c>
      <c r="S51" s="40"/>
    </row>
    <row r="52" spans="1:20" x14ac:dyDescent="0.2">
      <c r="A52" s="15" t="s">
        <v>154</v>
      </c>
      <c r="B52" s="15" t="s">
        <v>155</v>
      </c>
      <c r="C52" s="54"/>
      <c r="D52" s="54">
        <v>20</v>
      </c>
      <c r="E52" s="54"/>
      <c r="F52" s="54">
        <v>541.95000000000005</v>
      </c>
      <c r="G52" s="54">
        <v>59.550000000000004</v>
      </c>
      <c r="H52" s="54">
        <v>2268.79</v>
      </c>
      <c r="I52" s="54">
        <v>179</v>
      </c>
      <c r="J52" s="54"/>
      <c r="K52" s="54">
        <v>7918.92</v>
      </c>
      <c r="L52" s="54">
        <v>3505.59</v>
      </c>
      <c r="M52" s="54">
        <v>4554.63</v>
      </c>
      <c r="N52" s="54">
        <v>1320.28</v>
      </c>
      <c r="O52" s="54"/>
      <c r="P52" s="54"/>
      <c r="Q52" s="54">
        <v>109.5</v>
      </c>
      <c r="R52" s="46">
        <f t="shared" si="1"/>
        <v>20478.21</v>
      </c>
      <c r="S52" s="40"/>
    </row>
    <row r="53" spans="1:20" x14ac:dyDescent="0.2">
      <c r="A53" s="15" t="s">
        <v>156</v>
      </c>
      <c r="B53" s="15" t="s">
        <v>157</v>
      </c>
      <c r="C53" s="54">
        <v>3000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46">
        <f t="shared" si="1"/>
        <v>3000</v>
      </c>
      <c r="S53" s="40"/>
    </row>
    <row r="54" spans="1:20" x14ac:dyDescent="0.2">
      <c r="A54" s="15" t="s">
        <v>275</v>
      </c>
      <c r="B54" s="15" t="s">
        <v>276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>
        <v>700</v>
      </c>
      <c r="O54" s="54"/>
      <c r="P54" s="54"/>
      <c r="Q54" s="54"/>
      <c r="R54" s="46">
        <f t="shared" si="1"/>
        <v>700</v>
      </c>
      <c r="S54" s="40"/>
    </row>
    <row r="55" spans="1:20" x14ac:dyDescent="0.2">
      <c r="A55" s="15" t="s">
        <v>158</v>
      </c>
      <c r="B55" s="15" t="s">
        <v>159</v>
      </c>
      <c r="C55" s="54"/>
      <c r="D55" s="54"/>
      <c r="E55" s="54"/>
      <c r="F55" s="54"/>
      <c r="G55" s="54"/>
      <c r="H55" s="54"/>
      <c r="I55" s="54"/>
      <c r="J55" s="54"/>
      <c r="K55" s="54">
        <v>1136.97</v>
      </c>
      <c r="L55" s="54"/>
      <c r="M55" s="54">
        <v>260.55</v>
      </c>
      <c r="N55" s="54">
        <v>765</v>
      </c>
      <c r="O55" s="54">
        <v>1190.71</v>
      </c>
      <c r="P55" s="54"/>
      <c r="Q55" s="54"/>
      <c r="R55" s="46">
        <f t="shared" si="1"/>
        <v>3353.23</v>
      </c>
      <c r="S55" s="40"/>
    </row>
    <row r="56" spans="1:20" x14ac:dyDescent="0.2">
      <c r="A56" s="15" t="s">
        <v>160</v>
      </c>
      <c r="B56" s="15" t="s">
        <v>161</v>
      </c>
      <c r="C56" s="54"/>
      <c r="D56" s="54"/>
      <c r="E56" s="54"/>
      <c r="F56" s="54"/>
      <c r="G56" s="54"/>
      <c r="H56" s="54"/>
      <c r="I56" s="54"/>
      <c r="J56" s="54"/>
      <c r="K56" s="54">
        <v>2493.4299999999998</v>
      </c>
      <c r="L56" s="54"/>
      <c r="M56" s="54"/>
      <c r="N56" s="54">
        <v>5133.43</v>
      </c>
      <c r="O56" s="54"/>
      <c r="P56" s="54"/>
      <c r="Q56" s="54"/>
      <c r="R56" s="46">
        <f t="shared" si="1"/>
        <v>7626.8600000000006</v>
      </c>
      <c r="S56" s="40"/>
    </row>
    <row r="57" spans="1:20" x14ac:dyDescent="0.2">
      <c r="A57" s="15" t="s">
        <v>162</v>
      </c>
      <c r="B57" s="15" t="s">
        <v>163</v>
      </c>
      <c r="C57" s="54"/>
      <c r="D57" s="54"/>
      <c r="E57" s="54"/>
      <c r="F57" s="54">
        <v>20510.189999999999</v>
      </c>
      <c r="G57" s="54">
        <v>2517.33</v>
      </c>
      <c r="H57" s="54"/>
      <c r="I57" s="54">
        <v>8383.35</v>
      </c>
      <c r="J57" s="54"/>
      <c r="K57" s="54">
        <v>14846.33</v>
      </c>
      <c r="L57" s="54">
        <v>838.5</v>
      </c>
      <c r="M57" s="54">
        <v>8250</v>
      </c>
      <c r="N57" s="54">
        <v>4476.42</v>
      </c>
      <c r="O57" s="54"/>
      <c r="P57" s="54"/>
      <c r="Q57" s="54">
        <v>130</v>
      </c>
      <c r="R57" s="46">
        <f t="shared" si="1"/>
        <v>59952.119999999995</v>
      </c>
      <c r="S57" s="57"/>
      <c r="T57" s="59"/>
    </row>
    <row r="58" spans="1:20" x14ac:dyDescent="0.2">
      <c r="A58" s="15" t="s">
        <v>233</v>
      </c>
      <c r="B58" s="15" t="s">
        <v>234</v>
      </c>
      <c r="C58" s="54"/>
      <c r="D58" s="54"/>
      <c r="E58" s="54"/>
      <c r="F58" s="54"/>
      <c r="G58" s="54"/>
      <c r="H58" s="54"/>
      <c r="I58" s="54"/>
      <c r="J58" s="54"/>
      <c r="K58" s="54">
        <v>1365</v>
      </c>
      <c r="L58" s="54"/>
      <c r="M58" s="54"/>
      <c r="N58" s="54">
        <v>1194.46</v>
      </c>
      <c r="O58" s="54"/>
      <c r="P58" s="54"/>
      <c r="Q58" s="54"/>
      <c r="R58" s="46">
        <f t="shared" si="1"/>
        <v>2559.46</v>
      </c>
      <c r="S58" s="25"/>
      <c r="T58" s="24"/>
    </row>
    <row r="59" spans="1:20" x14ac:dyDescent="0.2">
      <c r="A59" s="15" t="s">
        <v>164</v>
      </c>
      <c r="B59" s="15" t="s">
        <v>165</v>
      </c>
      <c r="C59" s="54">
        <v>823.03</v>
      </c>
      <c r="D59" s="54"/>
      <c r="E59" s="54"/>
      <c r="F59" s="54">
        <v>1707.18</v>
      </c>
      <c r="G59" s="54">
        <v>425.81</v>
      </c>
      <c r="H59" s="54"/>
      <c r="I59" s="54">
        <v>1214.3500000000001</v>
      </c>
      <c r="J59" s="54"/>
      <c r="K59" s="54">
        <v>988.30000000000007</v>
      </c>
      <c r="L59" s="54">
        <v>629.76</v>
      </c>
      <c r="M59" s="54">
        <v>851.18000000000006</v>
      </c>
      <c r="N59" s="54">
        <v>4493.8599999999997</v>
      </c>
      <c r="O59" s="54">
        <v>1693.98</v>
      </c>
      <c r="P59" s="54">
        <v>348.28000000000003</v>
      </c>
      <c r="Q59" s="54">
        <v>373.78000000000003</v>
      </c>
      <c r="R59" s="46">
        <f t="shared" si="1"/>
        <v>13549.510000000002</v>
      </c>
      <c r="S59" s="25"/>
      <c r="T59" s="24"/>
    </row>
    <row r="60" spans="1:20" x14ac:dyDescent="0.2">
      <c r="A60" s="15" t="s">
        <v>166</v>
      </c>
      <c r="B60" s="15" t="s">
        <v>167</v>
      </c>
      <c r="C60" s="54"/>
      <c r="D60" s="54"/>
      <c r="E60" s="54"/>
      <c r="F60" s="54">
        <v>1590.29</v>
      </c>
      <c r="G60" s="54"/>
      <c r="H60" s="54"/>
      <c r="I60" s="54"/>
      <c r="J60" s="54"/>
      <c r="K60" s="54">
        <v>63.910000000000004</v>
      </c>
      <c r="L60" s="54"/>
      <c r="M60" s="54">
        <v>1358.18</v>
      </c>
      <c r="N60" s="54">
        <v>562.84</v>
      </c>
      <c r="O60" s="54"/>
      <c r="P60" s="54"/>
      <c r="Q60" s="54"/>
      <c r="R60" s="46">
        <f t="shared" si="1"/>
        <v>3575.2200000000003</v>
      </c>
      <c r="S60" s="25"/>
      <c r="T60" s="24"/>
    </row>
    <row r="61" spans="1:20" x14ac:dyDescent="0.2">
      <c r="A61" s="15" t="s">
        <v>168</v>
      </c>
      <c r="B61" s="15" t="s">
        <v>169</v>
      </c>
      <c r="C61" s="54">
        <v>2000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>
        <v>242.08</v>
      </c>
      <c r="O61" s="54"/>
      <c r="P61" s="54"/>
      <c r="Q61" s="54"/>
      <c r="R61" s="46">
        <f t="shared" si="1"/>
        <v>2242.08</v>
      </c>
      <c r="S61" s="25"/>
      <c r="T61" s="24"/>
    </row>
    <row r="62" spans="1:20" x14ac:dyDescent="0.2">
      <c r="A62" s="15" t="s">
        <v>170</v>
      </c>
      <c r="B62" s="15" t="s">
        <v>171</v>
      </c>
      <c r="C62" s="54"/>
      <c r="D62" s="54"/>
      <c r="E62" s="54"/>
      <c r="F62" s="54">
        <v>1081.43</v>
      </c>
      <c r="G62" s="54">
        <v>191.4</v>
      </c>
      <c r="H62" s="54">
        <v>908.56000000000006</v>
      </c>
      <c r="I62" s="54">
        <v>438.73</v>
      </c>
      <c r="J62" s="54"/>
      <c r="K62" s="54">
        <v>478.42</v>
      </c>
      <c r="L62" s="54">
        <v>649.46</v>
      </c>
      <c r="M62" s="54">
        <v>2027.63</v>
      </c>
      <c r="N62" s="54">
        <v>7266.33</v>
      </c>
      <c r="O62" s="54">
        <v>474.78000000000003</v>
      </c>
      <c r="P62" s="54">
        <v>1600.4</v>
      </c>
      <c r="Q62" s="54">
        <v>266.13</v>
      </c>
      <c r="R62" s="46">
        <f t="shared" si="1"/>
        <v>15383.27</v>
      </c>
      <c r="S62" s="40"/>
    </row>
    <row r="63" spans="1:20" x14ac:dyDescent="0.2">
      <c r="A63" s="15" t="s">
        <v>172</v>
      </c>
      <c r="B63" s="15" t="s">
        <v>173</v>
      </c>
      <c r="C63" s="54"/>
      <c r="D63" s="54"/>
      <c r="E63" s="54">
        <v>519.96</v>
      </c>
      <c r="F63" s="54">
        <v>205.35</v>
      </c>
      <c r="G63" s="54"/>
      <c r="H63" s="54">
        <v>1057.7</v>
      </c>
      <c r="I63" s="54"/>
      <c r="J63" s="54"/>
      <c r="K63" s="54">
        <v>7715.38</v>
      </c>
      <c r="L63" s="54">
        <v>47.95</v>
      </c>
      <c r="M63" s="54">
        <v>46.480000000000004</v>
      </c>
      <c r="N63" s="54">
        <v>169.45000000000002</v>
      </c>
      <c r="O63" s="54">
        <v>162.57</v>
      </c>
      <c r="P63" s="54"/>
      <c r="Q63" s="54"/>
      <c r="R63" s="46">
        <f t="shared" si="1"/>
        <v>9924.84</v>
      </c>
      <c r="S63" s="25"/>
      <c r="T63" s="24"/>
    </row>
    <row r="64" spans="1:20" x14ac:dyDescent="0.2">
      <c r="A64" s="15" t="s">
        <v>174</v>
      </c>
      <c r="B64" s="15" t="s">
        <v>175</v>
      </c>
      <c r="C64" s="54"/>
      <c r="D64" s="54"/>
      <c r="E64" s="54"/>
      <c r="F64" s="54">
        <v>4879.24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46">
        <f t="shared" si="1"/>
        <v>4879.24</v>
      </c>
      <c r="S64" s="40"/>
    </row>
    <row r="65" spans="1:20" x14ac:dyDescent="0.2">
      <c r="A65" s="15" t="s">
        <v>176</v>
      </c>
      <c r="B65" s="15" t="s">
        <v>177</v>
      </c>
      <c r="C65" s="54"/>
      <c r="D65" s="54"/>
      <c r="E65" s="54"/>
      <c r="F65" s="54"/>
      <c r="G65" s="54">
        <v>201</v>
      </c>
      <c r="H65" s="54">
        <v>3776.55</v>
      </c>
      <c r="I65" s="54"/>
      <c r="J65" s="54"/>
      <c r="K65" s="54">
        <v>15747.27</v>
      </c>
      <c r="L65" s="54"/>
      <c r="M65" s="54"/>
      <c r="N65" s="54"/>
      <c r="O65" s="54"/>
      <c r="P65" s="54"/>
      <c r="Q65" s="54"/>
      <c r="R65" s="46">
        <f t="shared" si="1"/>
        <v>19724.82</v>
      </c>
      <c r="S65" s="40"/>
    </row>
    <row r="66" spans="1:20" x14ac:dyDescent="0.2">
      <c r="A66" s="15" t="s">
        <v>178</v>
      </c>
      <c r="B66" s="15" t="s">
        <v>179</v>
      </c>
      <c r="C66" s="54"/>
      <c r="D66" s="54"/>
      <c r="E66" s="54"/>
      <c r="F66" s="54">
        <v>36.15</v>
      </c>
      <c r="G66" s="54"/>
      <c r="H66" s="54">
        <v>2338.65</v>
      </c>
      <c r="I66" s="54"/>
      <c r="J66" s="54"/>
      <c r="K66" s="54">
        <v>4854.22</v>
      </c>
      <c r="L66" s="54">
        <v>11.94</v>
      </c>
      <c r="M66" s="54">
        <v>163.20000000000002</v>
      </c>
      <c r="N66" s="54">
        <v>8050.5</v>
      </c>
      <c r="O66" s="54">
        <v>83.84</v>
      </c>
      <c r="P66" s="54"/>
      <c r="Q66" s="54"/>
      <c r="R66" s="46">
        <f t="shared" si="1"/>
        <v>15538.5</v>
      </c>
      <c r="S66" s="40"/>
    </row>
    <row r="67" spans="1:20" x14ac:dyDescent="0.2">
      <c r="A67" s="15" t="s">
        <v>180</v>
      </c>
      <c r="B67" s="15" t="s">
        <v>181</v>
      </c>
      <c r="C67" s="54"/>
      <c r="D67" s="54"/>
      <c r="E67" s="54"/>
      <c r="F67" s="54">
        <v>125</v>
      </c>
      <c r="G67" s="54"/>
      <c r="H67" s="54">
        <v>424</v>
      </c>
      <c r="I67" s="54">
        <v>73</v>
      </c>
      <c r="J67" s="54"/>
      <c r="K67" s="54"/>
      <c r="L67" s="54">
        <v>37.44</v>
      </c>
      <c r="M67" s="54">
        <v>524.96</v>
      </c>
      <c r="N67" s="54">
        <v>357.74</v>
      </c>
      <c r="O67" s="54">
        <v>351.18</v>
      </c>
      <c r="P67" s="54"/>
      <c r="Q67" s="54">
        <v>610.43000000000006</v>
      </c>
      <c r="R67" s="46">
        <f t="shared" si="1"/>
        <v>2503.75</v>
      </c>
      <c r="S67" s="40"/>
    </row>
    <row r="68" spans="1:20" x14ac:dyDescent="0.2">
      <c r="A68" s="15" t="s">
        <v>182</v>
      </c>
      <c r="B68" s="15" t="s">
        <v>183</v>
      </c>
      <c r="C68" s="54"/>
      <c r="D68" s="54"/>
      <c r="E68" s="54"/>
      <c r="F68" s="54">
        <v>19.3</v>
      </c>
      <c r="G68" s="54"/>
      <c r="H68" s="54"/>
      <c r="I68" s="54"/>
      <c r="J68" s="54"/>
      <c r="K68" s="54"/>
      <c r="L68" s="54"/>
      <c r="M68" s="54">
        <v>1155.93</v>
      </c>
      <c r="N68" s="54">
        <v>44.11</v>
      </c>
      <c r="O68" s="54">
        <v>449.40000000000003</v>
      </c>
      <c r="P68" s="54"/>
      <c r="Q68" s="54">
        <v>24.400000000000002</v>
      </c>
      <c r="R68" s="46">
        <f t="shared" si="1"/>
        <v>1693.14</v>
      </c>
      <c r="S68" s="40"/>
    </row>
    <row r="69" spans="1:20" x14ac:dyDescent="0.2">
      <c r="A69" s="15" t="s">
        <v>184</v>
      </c>
      <c r="B69" s="15" t="s">
        <v>185</v>
      </c>
      <c r="C69" s="54">
        <v>385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>
        <v>4850</v>
      </c>
      <c r="O69" s="54"/>
      <c r="P69" s="54"/>
      <c r="Q69" s="54"/>
      <c r="R69" s="46">
        <f t="shared" si="1"/>
        <v>5235</v>
      </c>
      <c r="S69" s="40"/>
    </row>
    <row r="70" spans="1:20" x14ac:dyDescent="0.2">
      <c r="A70" s="15" t="s">
        <v>186</v>
      </c>
      <c r="B70" s="15" t="s">
        <v>187</v>
      </c>
      <c r="C70" s="54"/>
      <c r="D70" s="54"/>
      <c r="E70" s="54"/>
      <c r="F70" s="54"/>
      <c r="G70" s="54"/>
      <c r="H70" s="54"/>
      <c r="I70" s="54">
        <v>186.4</v>
      </c>
      <c r="J70" s="54"/>
      <c r="K70" s="54"/>
      <c r="L70" s="54"/>
      <c r="M70" s="54"/>
      <c r="N70" s="54"/>
      <c r="O70" s="54"/>
      <c r="P70" s="54">
        <v>130.4</v>
      </c>
      <c r="Q70" s="54"/>
      <c r="R70" s="46">
        <f t="shared" si="1"/>
        <v>316.8</v>
      </c>
      <c r="S70" s="40"/>
    </row>
    <row r="71" spans="1:20" x14ac:dyDescent="0.2">
      <c r="A71" s="15" t="s">
        <v>188</v>
      </c>
      <c r="B71" s="15" t="s">
        <v>189</v>
      </c>
      <c r="C71" s="54"/>
      <c r="D71" s="54"/>
      <c r="E71" s="54"/>
      <c r="F71" s="54"/>
      <c r="G71" s="54"/>
      <c r="H71" s="54"/>
      <c r="I71" s="54"/>
      <c r="J71" s="54"/>
      <c r="K71" s="54">
        <v>16822.12</v>
      </c>
      <c r="L71" s="54"/>
      <c r="M71" s="54"/>
      <c r="N71" s="54"/>
      <c r="O71" s="54"/>
      <c r="P71" s="54"/>
      <c r="Q71" s="54"/>
      <c r="R71" s="46">
        <f t="shared" si="1"/>
        <v>16822.12</v>
      </c>
      <c r="S71" s="40"/>
    </row>
    <row r="72" spans="1:20" x14ac:dyDescent="0.2">
      <c r="A72" s="15" t="s">
        <v>190</v>
      </c>
      <c r="B72" s="15" t="s">
        <v>191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>
        <v>18735</v>
      </c>
      <c r="O72" s="54"/>
      <c r="P72" s="54"/>
      <c r="Q72" s="54"/>
      <c r="R72" s="46">
        <f t="shared" si="1"/>
        <v>18735</v>
      </c>
      <c r="S72" s="40"/>
    </row>
    <row r="73" spans="1:20" x14ac:dyDescent="0.2">
      <c r="A73" s="15" t="s">
        <v>277</v>
      </c>
      <c r="B73" s="15" t="s">
        <v>278</v>
      </c>
      <c r="C73" s="54"/>
      <c r="D73" s="54"/>
      <c r="E73" s="54"/>
      <c r="F73" s="54"/>
      <c r="G73" s="54"/>
      <c r="H73" s="54"/>
      <c r="I73" s="54"/>
      <c r="J73" s="54"/>
      <c r="K73" s="54">
        <v>9950</v>
      </c>
      <c r="L73" s="54"/>
      <c r="M73" s="54"/>
      <c r="N73" s="54"/>
      <c r="O73" s="54"/>
      <c r="P73" s="54"/>
      <c r="Q73" s="54"/>
      <c r="R73" s="46">
        <f t="shared" si="1"/>
        <v>9950</v>
      </c>
      <c r="S73" s="40"/>
    </row>
    <row r="74" spans="1:20" x14ac:dyDescent="0.2">
      <c r="A74" s="15" t="s">
        <v>192</v>
      </c>
      <c r="B74" s="15" t="s">
        <v>193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>
        <v>12500</v>
      </c>
      <c r="O74" s="54"/>
      <c r="P74" s="54"/>
      <c r="Q74" s="54"/>
      <c r="R74" s="46">
        <f t="shared" ref="R74" si="2">SUM(C74:Q74)</f>
        <v>12500</v>
      </c>
      <c r="S74" s="40"/>
    </row>
    <row r="75" spans="1:20" s="59" customFormat="1" x14ac:dyDescent="0.2">
      <c r="A75" s="57"/>
      <c r="B75" s="58" t="s">
        <v>194</v>
      </c>
      <c r="C75" s="49">
        <f t="shared" ref="C75:R75" si="3">SUM(C10:C74)</f>
        <v>124993.65</v>
      </c>
      <c r="D75" s="49">
        <f t="shared" si="3"/>
        <v>20</v>
      </c>
      <c r="E75" s="49">
        <f t="shared" si="3"/>
        <v>10100.959999999999</v>
      </c>
      <c r="F75" s="49">
        <f t="shared" si="3"/>
        <v>39668.6</v>
      </c>
      <c r="G75" s="49">
        <f t="shared" si="3"/>
        <v>6870.29</v>
      </c>
      <c r="H75" s="49">
        <f t="shared" si="3"/>
        <v>20749.600000000002</v>
      </c>
      <c r="I75" s="49">
        <f t="shared" si="3"/>
        <v>51809.939999999995</v>
      </c>
      <c r="J75" s="49">
        <f t="shared" si="3"/>
        <v>0</v>
      </c>
      <c r="K75" s="49">
        <f t="shared" si="3"/>
        <v>556962.16999999981</v>
      </c>
      <c r="L75" s="49">
        <f t="shared" si="3"/>
        <v>9348.9600000000028</v>
      </c>
      <c r="M75" s="49">
        <f t="shared" si="3"/>
        <v>89381.139999999985</v>
      </c>
      <c r="N75" s="49">
        <f t="shared" si="3"/>
        <v>356702.26000000007</v>
      </c>
      <c r="O75" s="49">
        <f t="shared" si="3"/>
        <v>62437.33</v>
      </c>
      <c r="P75" s="49">
        <f t="shared" si="3"/>
        <v>8407.8799999999992</v>
      </c>
      <c r="Q75" s="49">
        <f t="shared" si="3"/>
        <v>25373.290000000005</v>
      </c>
      <c r="R75" s="49">
        <f t="shared" si="3"/>
        <v>1362826.07</v>
      </c>
      <c r="S75" s="40"/>
      <c r="T75" s="39"/>
    </row>
    <row r="76" spans="1:20" s="24" customFormat="1" x14ac:dyDescent="0.2">
      <c r="A76" s="25"/>
      <c r="B76" s="57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40"/>
      <c r="T76" s="39"/>
    </row>
    <row r="77" spans="1:20" s="24" customFormat="1" x14ac:dyDescent="0.2">
      <c r="A77" s="25"/>
      <c r="B77" s="57" t="s">
        <v>195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5">
        <f>SUM(C77:Q77)</f>
        <v>0</v>
      </c>
      <c r="S77" s="40"/>
      <c r="T77" s="39"/>
    </row>
    <row r="78" spans="1:20" s="24" customFormat="1" x14ac:dyDescent="0.2">
      <c r="A78" s="25"/>
      <c r="B78" s="57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40"/>
      <c r="T78" s="39"/>
    </row>
    <row r="79" spans="1:20" s="24" customFormat="1" x14ac:dyDescent="0.2">
      <c r="A79" s="25"/>
      <c r="B79" s="57" t="s">
        <v>196</v>
      </c>
      <c r="C79" s="49">
        <f t="shared" ref="C79:P79" si="4">SUM(C75:C78)</f>
        <v>124993.65</v>
      </c>
      <c r="D79" s="49">
        <f t="shared" si="4"/>
        <v>20</v>
      </c>
      <c r="E79" s="49">
        <f t="shared" si="4"/>
        <v>10100.959999999999</v>
      </c>
      <c r="F79" s="49">
        <f t="shared" si="4"/>
        <v>39668.6</v>
      </c>
      <c r="G79" s="49">
        <f t="shared" si="4"/>
        <v>6870.29</v>
      </c>
      <c r="H79" s="49">
        <f t="shared" si="4"/>
        <v>20749.600000000002</v>
      </c>
      <c r="I79" s="49">
        <f t="shared" si="4"/>
        <v>51809.939999999995</v>
      </c>
      <c r="J79" s="49">
        <f t="shared" si="4"/>
        <v>0</v>
      </c>
      <c r="K79" s="49">
        <f t="shared" si="4"/>
        <v>556962.16999999981</v>
      </c>
      <c r="L79" s="49">
        <f t="shared" si="4"/>
        <v>9348.9600000000028</v>
      </c>
      <c r="M79" s="49">
        <f t="shared" si="4"/>
        <v>89381.139999999985</v>
      </c>
      <c r="N79" s="49">
        <f t="shared" si="4"/>
        <v>356702.26000000007</v>
      </c>
      <c r="O79" s="49">
        <f t="shared" si="4"/>
        <v>62437.33</v>
      </c>
      <c r="P79" s="49">
        <f t="shared" si="4"/>
        <v>8407.8799999999992</v>
      </c>
      <c r="Q79" s="49">
        <f t="shared" ref="Q79" si="5">SUM(Q75:Q78)</f>
        <v>25373.290000000005</v>
      </c>
      <c r="R79" s="49">
        <f>SUM(R75:R78)</f>
        <v>1362826.07</v>
      </c>
      <c r="S79" s="40"/>
      <c r="T79" s="39"/>
    </row>
    <row r="80" spans="1:20" x14ac:dyDescent="0.2">
      <c r="A80" s="40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40"/>
    </row>
    <row r="81" spans="1:20" s="24" customFormat="1" ht="13.5" thickBot="1" x14ac:dyDescent="0.25">
      <c r="A81" s="25"/>
      <c r="B81" s="56" t="s">
        <v>197</v>
      </c>
      <c r="C81" s="48">
        <f t="shared" ref="C81:Q81" si="6">C8-C79</f>
        <v>-244.64999999999418</v>
      </c>
      <c r="D81" s="48">
        <f t="shared" si="6"/>
        <v>-20</v>
      </c>
      <c r="E81" s="48">
        <f t="shared" si="6"/>
        <v>24899.040000000001</v>
      </c>
      <c r="F81" s="48">
        <f t="shared" si="6"/>
        <v>8039.4000000000015</v>
      </c>
      <c r="G81" s="48">
        <f t="shared" si="6"/>
        <v>6776.71</v>
      </c>
      <c r="H81" s="48">
        <f t="shared" si="6"/>
        <v>-1089.6000000000022</v>
      </c>
      <c r="I81" s="48">
        <f t="shared" si="6"/>
        <v>6997.0600000000049</v>
      </c>
      <c r="J81" s="48">
        <f t="shared" si="6"/>
        <v>8000</v>
      </c>
      <c r="K81" s="48">
        <f t="shared" si="6"/>
        <v>17440.830000000191</v>
      </c>
      <c r="L81" s="48">
        <f t="shared" si="6"/>
        <v>4704.0399999999972</v>
      </c>
      <c r="M81" s="48">
        <f t="shared" si="6"/>
        <v>107.86000000001513</v>
      </c>
      <c r="N81" s="48">
        <f t="shared" si="6"/>
        <v>-6702.2600000000675</v>
      </c>
      <c r="O81" s="48">
        <f t="shared" si="6"/>
        <v>22118.67</v>
      </c>
      <c r="P81" s="48">
        <f t="shared" si="6"/>
        <v>6324.1200000000008</v>
      </c>
      <c r="Q81" s="48">
        <f t="shared" si="6"/>
        <v>1424.7099999999955</v>
      </c>
      <c r="R81" s="48">
        <f>SUM(C81:Q81)</f>
        <v>98775.930000000139</v>
      </c>
      <c r="S81" s="40"/>
      <c r="T81" s="39"/>
    </row>
    <row r="82" spans="1:20" ht="13.5" thickTop="1" x14ac:dyDescent="0.2">
      <c r="A82" s="40"/>
      <c r="B82" s="40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40"/>
    </row>
    <row r="83" spans="1:20" x14ac:dyDescent="0.2">
      <c r="A83" s="40"/>
      <c r="B83" s="40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40"/>
    </row>
    <row r="84" spans="1:20" x14ac:dyDescent="0.2">
      <c r="A84" s="2" t="s">
        <v>88</v>
      </c>
      <c r="B84" s="40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40"/>
    </row>
    <row r="85" spans="1:20" x14ac:dyDescent="0.2">
      <c r="A85" s="40"/>
      <c r="B85" s="40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40"/>
    </row>
    <row r="86" spans="1:20" x14ac:dyDescent="0.2">
      <c r="A86" s="40"/>
      <c r="B86" s="40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40"/>
    </row>
    <row r="87" spans="1:20" x14ac:dyDescent="0.2">
      <c r="A87" s="39" t="s">
        <v>249</v>
      </c>
      <c r="B87" s="40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40"/>
    </row>
    <row r="88" spans="1:20" x14ac:dyDescent="0.2">
      <c r="A88" s="39" t="s">
        <v>252</v>
      </c>
      <c r="B88" s="40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40"/>
    </row>
    <row r="89" spans="1:20" x14ac:dyDescent="0.2">
      <c r="A89" s="40"/>
      <c r="B89" s="40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40"/>
    </row>
    <row r="90" spans="1:20" x14ac:dyDescent="0.2">
      <c r="A90" s="40"/>
      <c r="B90" s="40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40"/>
    </row>
    <row r="91" spans="1:20" x14ac:dyDescent="0.2">
      <c r="A91" s="40"/>
      <c r="B91" s="40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40"/>
    </row>
    <row r="92" spans="1:20" x14ac:dyDescent="0.2">
      <c r="A92" s="40"/>
      <c r="B92" s="40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40"/>
    </row>
    <row r="93" spans="1:20" x14ac:dyDescent="0.2">
      <c r="A93" s="40"/>
      <c r="B93" s="40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40"/>
    </row>
    <row r="94" spans="1:20" x14ac:dyDescent="0.2">
      <c r="A94" s="40"/>
      <c r="B94" s="40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40"/>
    </row>
    <row r="95" spans="1:20" x14ac:dyDescent="0.2">
      <c r="A95" s="40"/>
      <c r="B95" s="40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40"/>
    </row>
    <row r="96" spans="1:20" x14ac:dyDescent="0.2">
      <c r="A96" s="40"/>
      <c r="B96" s="40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40"/>
    </row>
    <row r="97" spans="1:19" x14ac:dyDescent="0.2">
      <c r="A97" s="40"/>
      <c r="B97" s="40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40"/>
    </row>
    <row r="98" spans="1:19" x14ac:dyDescent="0.2">
      <c r="A98" s="40"/>
      <c r="B98" s="40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40"/>
    </row>
    <row r="99" spans="1:19" x14ac:dyDescent="0.2">
      <c r="A99" s="40"/>
      <c r="B99" s="40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40"/>
    </row>
    <row r="100" spans="1:19" x14ac:dyDescent="0.2">
      <c r="A100" s="40"/>
      <c r="B100" s="40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40"/>
    </row>
    <row r="101" spans="1:19" x14ac:dyDescent="0.2">
      <c r="A101" s="40"/>
      <c r="B101" s="40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40"/>
    </row>
    <row r="102" spans="1:19" x14ac:dyDescent="0.2">
      <c r="A102" s="40"/>
      <c r="B102" s="40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40"/>
    </row>
    <row r="103" spans="1:19" x14ac:dyDescent="0.2">
      <c r="A103" s="40"/>
      <c r="B103" s="40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40"/>
    </row>
    <row r="104" spans="1:19" x14ac:dyDescent="0.2">
      <c r="A104" s="40"/>
      <c r="B104" s="40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40"/>
    </row>
    <row r="105" spans="1:19" x14ac:dyDescent="0.2">
      <c r="A105" s="40"/>
      <c r="B105" s="40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40"/>
    </row>
    <row r="106" spans="1:19" x14ac:dyDescent="0.2">
      <c r="A106" s="40"/>
      <c r="B106" s="40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40"/>
    </row>
    <row r="107" spans="1:19" x14ac:dyDescent="0.2">
      <c r="A107" s="40"/>
      <c r="B107" s="40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40"/>
    </row>
    <row r="108" spans="1:19" x14ac:dyDescent="0.2">
      <c r="A108" s="40"/>
      <c r="B108" s="40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40"/>
    </row>
    <row r="109" spans="1:19" x14ac:dyDescent="0.2">
      <c r="A109" s="40"/>
      <c r="B109" s="40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40"/>
    </row>
    <row r="110" spans="1:19" x14ac:dyDescent="0.2">
      <c r="A110" s="40"/>
      <c r="B110" s="40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40"/>
    </row>
    <row r="111" spans="1:19" x14ac:dyDescent="0.2">
      <c r="A111" s="40"/>
      <c r="B111" s="40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40"/>
    </row>
    <row r="112" spans="1:19" x14ac:dyDescent="0.2">
      <c r="A112" s="40"/>
      <c r="B112" s="40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40"/>
    </row>
    <row r="113" spans="1:19" x14ac:dyDescent="0.2">
      <c r="A113" s="40"/>
      <c r="B113" s="40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40"/>
    </row>
    <row r="114" spans="1:19" x14ac:dyDescent="0.2">
      <c r="A114" s="40"/>
      <c r="B114" s="40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40"/>
    </row>
    <row r="115" spans="1:19" x14ac:dyDescent="0.2">
      <c r="A115" s="40"/>
      <c r="B115" s="40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40"/>
    </row>
    <row r="116" spans="1:19" x14ac:dyDescent="0.2">
      <c r="A116" s="40"/>
      <c r="B116" s="40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40"/>
    </row>
    <row r="117" spans="1:19" x14ac:dyDescent="0.2">
      <c r="A117" s="40"/>
      <c r="B117" s="40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9" x14ac:dyDescent="0.2">
      <c r="A118" s="40"/>
      <c r="B118" s="40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9" x14ac:dyDescent="0.2">
      <c r="A119" s="40"/>
      <c r="B119" s="40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9" x14ac:dyDescent="0.2">
      <c r="A120" s="40"/>
      <c r="B120" s="40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9" x14ac:dyDescent="0.2">
      <c r="A121" s="40"/>
      <c r="B121" s="40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9" x14ac:dyDescent="0.2">
      <c r="A122" s="40"/>
      <c r="B122" s="40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9" x14ac:dyDescent="0.2">
      <c r="A123" s="40"/>
      <c r="B123" s="40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9" x14ac:dyDescent="0.2">
      <c r="A124" s="40"/>
      <c r="B124" s="40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9" x14ac:dyDescent="0.2">
      <c r="A125" s="40"/>
      <c r="B125" s="40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9" x14ac:dyDescent="0.2">
      <c r="A126" s="40"/>
      <c r="B126" s="40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9" x14ac:dyDescent="0.2">
      <c r="A127" s="40"/>
      <c r="B127" s="40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9" x14ac:dyDescent="0.2">
      <c r="A128" s="40"/>
      <c r="B128" s="40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x14ac:dyDescent="0.2">
      <c r="A129" s="40"/>
      <c r="B129" s="40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x14ac:dyDescent="0.2">
      <c r="A130" s="40"/>
      <c r="B130" s="40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</sheetData>
  <printOptions horizontalCentered="1" gridLines="1"/>
  <pageMargins left="0" right="0" top="0" bottom="0.5" header="0" footer="0"/>
  <pageSetup paperSize="17" scale="43" orientation="landscape" r:id="rId1"/>
  <headerFooter>
    <oddFooter>&amp;L&amp;Z&amp;F&amp;CPage &amp;P of &amp;N&amp;R&amp;D&amp;T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9"/>
  <sheetViews>
    <sheetView workbookViewId="0">
      <selection activeCell="I21" sqref="I21"/>
    </sheetView>
  </sheetViews>
  <sheetFormatPr defaultColWidth="8.85546875" defaultRowHeight="12.75" x14ac:dyDescent="0.2"/>
  <cols>
    <col min="1" max="1" width="11.5703125" style="22" customWidth="1"/>
    <col min="2" max="2" width="37" style="82" bestFit="1" customWidth="1"/>
    <col min="3" max="3" width="20.42578125" style="22" bestFit="1" customWidth="1"/>
    <col min="4" max="4" width="12.5703125" style="22" customWidth="1"/>
    <col min="5" max="5" width="12.140625" style="22" customWidth="1"/>
    <col min="6" max="6" width="12.5703125" style="22" customWidth="1"/>
    <col min="7" max="7" width="2.85546875" style="22" customWidth="1"/>
    <col min="8" max="8" width="16.85546875" style="22" customWidth="1"/>
    <col min="9" max="9" width="12.5703125" style="22" customWidth="1"/>
    <col min="10" max="10" width="12" style="22" customWidth="1"/>
    <col min="11" max="16384" width="8.85546875" style="22"/>
  </cols>
  <sheetData>
    <row r="1" spans="1:10" x14ac:dyDescent="0.2">
      <c r="A1" s="66" t="s">
        <v>0</v>
      </c>
      <c r="B1" s="66"/>
    </row>
    <row r="2" spans="1:10" x14ac:dyDescent="0.2">
      <c r="A2" s="67" t="s">
        <v>250</v>
      </c>
      <c r="B2" s="67"/>
    </row>
    <row r="3" spans="1:10" ht="15" x14ac:dyDescent="0.25">
      <c r="A3" t="s">
        <v>279</v>
      </c>
      <c r="B3" s="81"/>
    </row>
    <row r="4" spans="1:10" x14ac:dyDescent="0.2">
      <c r="A4" s="83"/>
    </row>
    <row r="5" spans="1:10" s="83" customFormat="1" x14ac:dyDescent="0.2">
      <c r="B5" s="84"/>
    </row>
    <row r="6" spans="1:10" s="68" customFormat="1" x14ac:dyDescent="0.2">
      <c r="A6" s="68" t="s">
        <v>198</v>
      </c>
      <c r="B6" s="69"/>
      <c r="C6" s="68" t="s">
        <v>199</v>
      </c>
      <c r="E6" s="68" t="s">
        <v>200</v>
      </c>
      <c r="H6" s="68" t="s">
        <v>201</v>
      </c>
      <c r="I6" s="68" t="s">
        <v>202</v>
      </c>
      <c r="J6" s="68" t="s">
        <v>203</v>
      </c>
    </row>
    <row r="7" spans="1:10" s="70" customFormat="1" x14ac:dyDescent="0.2">
      <c r="A7" s="70" t="s">
        <v>204</v>
      </c>
      <c r="B7" s="71" t="s">
        <v>205</v>
      </c>
      <c r="C7" s="70" t="s">
        <v>206</v>
      </c>
      <c r="D7" s="70" t="s">
        <v>207</v>
      </c>
      <c r="E7" s="70" t="s">
        <v>208</v>
      </c>
      <c r="F7" s="70" t="s">
        <v>203</v>
      </c>
      <c r="H7" s="70" t="s">
        <v>209</v>
      </c>
      <c r="I7" s="70" t="s">
        <v>210</v>
      </c>
      <c r="J7" s="70" t="s">
        <v>210</v>
      </c>
    </row>
    <row r="8" spans="1:10" s="83" customFormat="1" x14ac:dyDescent="0.2">
      <c r="B8" s="84"/>
    </row>
    <row r="9" spans="1:10" s="74" customFormat="1" x14ac:dyDescent="0.2">
      <c r="A9" s="72" t="s">
        <v>16</v>
      </c>
      <c r="B9" s="73" t="s">
        <v>17</v>
      </c>
      <c r="C9" s="25">
        <v>1308522</v>
      </c>
      <c r="D9" s="25">
        <v>106321</v>
      </c>
      <c r="E9" s="25">
        <v>23738</v>
      </c>
      <c r="F9" s="25">
        <f>SUM(C9:E9)</f>
        <v>1438581</v>
      </c>
      <c r="H9" s="75">
        <v>13</v>
      </c>
      <c r="I9" s="75">
        <v>1</v>
      </c>
      <c r="J9" s="75">
        <f>SUM(H9:I9)</f>
        <v>14</v>
      </c>
    </row>
    <row r="10" spans="1:10" s="74" customFormat="1" x14ac:dyDescent="0.2">
      <c r="A10" s="72" t="s">
        <v>18</v>
      </c>
      <c r="B10" s="73" t="s">
        <v>19</v>
      </c>
      <c r="C10" s="25">
        <v>95915</v>
      </c>
      <c r="D10" s="25">
        <v>0</v>
      </c>
      <c r="E10" s="25">
        <v>0</v>
      </c>
      <c r="F10" s="25">
        <f t="shared" ref="F10:F17" si="0">SUM(C10:E10)</f>
        <v>95915</v>
      </c>
      <c r="H10" s="75">
        <v>1</v>
      </c>
      <c r="I10" s="75">
        <v>0</v>
      </c>
      <c r="J10" s="75">
        <f t="shared" ref="J10:J17" si="1">SUM(H10:I10)</f>
        <v>1</v>
      </c>
    </row>
    <row r="11" spans="1:10" s="74" customFormat="1" x14ac:dyDescent="0.2">
      <c r="A11" s="72" t="s">
        <v>20</v>
      </c>
      <c r="B11" s="15" t="s">
        <v>21</v>
      </c>
      <c r="C11" s="25">
        <v>70000</v>
      </c>
      <c r="D11" s="25">
        <v>0</v>
      </c>
      <c r="E11" s="25">
        <v>0</v>
      </c>
      <c r="F11" s="25">
        <f t="shared" si="0"/>
        <v>70000</v>
      </c>
      <c r="H11" s="75">
        <v>1</v>
      </c>
      <c r="I11" s="75">
        <v>0</v>
      </c>
      <c r="J11" s="75">
        <f t="shared" si="1"/>
        <v>1</v>
      </c>
    </row>
    <row r="12" spans="1:10" s="74" customFormat="1" x14ac:dyDescent="0.2">
      <c r="A12" s="72" t="s">
        <v>22</v>
      </c>
      <c r="B12" s="73" t="s">
        <v>23</v>
      </c>
      <c r="C12" s="25">
        <v>123583</v>
      </c>
      <c r="D12" s="25">
        <v>0</v>
      </c>
      <c r="E12" s="25">
        <v>6010</v>
      </c>
      <c r="F12" s="25">
        <f t="shared" si="0"/>
        <v>129593</v>
      </c>
      <c r="H12" s="75">
        <v>2</v>
      </c>
      <c r="I12" s="75">
        <v>0</v>
      </c>
      <c r="J12" s="75">
        <f t="shared" si="1"/>
        <v>2</v>
      </c>
    </row>
    <row r="13" spans="1:10" s="74" customFormat="1" x14ac:dyDescent="0.2">
      <c r="A13" s="72" t="s">
        <v>36</v>
      </c>
      <c r="B13" s="76" t="s">
        <v>211</v>
      </c>
      <c r="C13" s="25">
        <v>155549</v>
      </c>
      <c r="D13" s="25">
        <v>0</v>
      </c>
      <c r="E13" s="25">
        <v>0</v>
      </c>
      <c r="F13" s="25">
        <f t="shared" si="0"/>
        <v>155549</v>
      </c>
      <c r="H13" s="75">
        <v>2</v>
      </c>
      <c r="I13" s="75">
        <v>0</v>
      </c>
      <c r="J13" s="75">
        <f t="shared" si="1"/>
        <v>2</v>
      </c>
    </row>
    <row r="14" spans="1:10" s="74" customFormat="1" x14ac:dyDescent="0.2">
      <c r="A14" s="72" t="s">
        <v>38</v>
      </c>
      <c r="B14" s="73" t="s">
        <v>212</v>
      </c>
      <c r="C14" s="25">
        <v>321478</v>
      </c>
      <c r="D14" s="25">
        <v>67045</v>
      </c>
      <c r="E14" s="25">
        <v>0</v>
      </c>
      <c r="F14" s="25">
        <f t="shared" si="0"/>
        <v>388523</v>
      </c>
      <c r="H14" s="75">
        <v>2</v>
      </c>
      <c r="I14" s="75">
        <v>1</v>
      </c>
      <c r="J14" s="75">
        <f t="shared" si="1"/>
        <v>3</v>
      </c>
    </row>
    <row r="15" spans="1:10" s="74" customFormat="1" x14ac:dyDescent="0.2">
      <c r="A15" s="72" t="s">
        <v>44</v>
      </c>
      <c r="B15" s="73" t="s">
        <v>45</v>
      </c>
      <c r="C15" s="25">
        <v>624192</v>
      </c>
      <c r="D15" s="25">
        <v>137364</v>
      </c>
      <c r="E15" s="25">
        <v>1872</v>
      </c>
      <c r="F15" s="25">
        <f t="shared" si="0"/>
        <v>763428</v>
      </c>
      <c r="H15" s="75">
        <v>9</v>
      </c>
      <c r="I15" s="75">
        <v>2</v>
      </c>
      <c r="J15" s="75">
        <f t="shared" si="1"/>
        <v>11</v>
      </c>
    </row>
    <row r="16" spans="1:10" s="74" customFormat="1" x14ac:dyDescent="0.2">
      <c r="A16" s="72" t="s">
        <v>46</v>
      </c>
      <c r="B16" s="73" t="s">
        <v>213</v>
      </c>
      <c r="C16" s="25">
        <v>251446</v>
      </c>
      <c r="D16" s="25">
        <v>166459</v>
      </c>
      <c r="E16" s="25">
        <v>0</v>
      </c>
      <c r="F16" s="25">
        <f t="shared" si="0"/>
        <v>417905</v>
      </c>
      <c r="H16" s="75">
        <v>3</v>
      </c>
      <c r="I16" s="75">
        <v>2</v>
      </c>
      <c r="J16" s="75">
        <f t="shared" si="1"/>
        <v>5</v>
      </c>
    </row>
    <row r="17" spans="1:10" s="74" customFormat="1" x14ac:dyDescent="0.2">
      <c r="A17" s="72" t="s">
        <v>48</v>
      </c>
      <c r="B17" s="76" t="s">
        <v>214</v>
      </c>
      <c r="C17" s="25">
        <v>160536</v>
      </c>
      <c r="D17" s="25">
        <v>0</v>
      </c>
      <c r="E17" s="25">
        <v>0</v>
      </c>
      <c r="F17" s="25">
        <f t="shared" si="0"/>
        <v>160536</v>
      </c>
      <c r="H17" s="75">
        <v>2</v>
      </c>
      <c r="I17" s="75">
        <v>0</v>
      </c>
      <c r="J17" s="75">
        <f t="shared" si="1"/>
        <v>2</v>
      </c>
    </row>
    <row r="18" spans="1:10" s="74" customFormat="1" ht="13.5" thickBot="1" x14ac:dyDescent="0.25">
      <c r="B18" s="77" t="s">
        <v>215</v>
      </c>
      <c r="C18" s="78">
        <f>SUM(C9:C17)</f>
        <v>3111221</v>
      </c>
      <c r="D18" s="78">
        <f>SUM(D9:D17)</f>
        <v>477189</v>
      </c>
      <c r="E18" s="78">
        <f>SUM(E9:E17)</f>
        <v>31620</v>
      </c>
      <c r="F18" s="78">
        <f>SUM(F9:F17)</f>
        <v>3620030</v>
      </c>
      <c r="H18" s="79">
        <f>SUM(H9:H17)</f>
        <v>35</v>
      </c>
      <c r="I18" s="79">
        <f t="shared" ref="I18:J18" si="2">SUM(I9:I17)</f>
        <v>6</v>
      </c>
      <c r="J18" s="79">
        <f t="shared" si="2"/>
        <v>41</v>
      </c>
    </row>
    <row r="19" spans="1:10" ht="13.5" thickTop="1" x14ac:dyDescent="0.2"/>
    <row r="21" spans="1:10" x14ac:dyDescent="0.2">
      <c r="A21" s="74" t="s">
        <v>251</v>
      </c>
      <c r="B21" s="85"/>
    </row>
    <row r="29" spans="1:10" x14ac:dyDescent="0.2">
      <c r="A29" s="72"/>
      <c r="B29" s="73"/>
    </row>
    <row r="30" spans="1:10" x14ac:dyDescent="0.2">
      <c r="A30" s="72"/>
      <c r="B30" s="73"/>
    </row>
    <row r="31" spans="1:10" x14ac:dyDescent="0.2">
      <c r="A31" s="72"/>
      <c r="B31" s="80"/>
    </row>
    <row r="32" spans="1:10" x14ac:dyDescent="0.2">
      <c r="A32" s="72"/>
      <c r="B32" s="73"/>
    </row>
    <row r="33" spans="1:2" x14ac:dyDescent="0.2">
      <c r="A33" s="72"/>
      <c r="B33" s="73"/>
    </row>
    <row r="34" spans="1:2" x14ac:dyDescent="0.2">
      <c r="A34" s="72"/>
      <c r="B34" s="76"/>
    </row>
    <row r="35" spans="1:2" x14ac:dyDescent="0.2">
      <c r="A35" s="72"/>
      <c r="B35" s="73"/>
    </row>
    <row r="36" spans="1:2" x14ac:dyDescent="0.2">
      <c r="A36" s="72"/>
      <c r="B36" s="73"/>
    </row>
    <row r="37" spans="1:2" x14ac:dyDescent="0.2">
      <c r="A37" s="72"/>
      <c r="B37" s="73"/>
    </row>
    <row r="38" spans="1:2" x14ac:dyDescent="0.2">
      <c r="A38" s="72"/>
      <c r="B38" s="73"/>
    </row>
    <row r="39" spans="1:2" x14ac:dyDescent="0.2">
      <c r="A39" s="72"/>
      <c r="B39" s="76"/>
    </row>
  </sheetData>
  <printOptions horizontalCentered="1" gridLines="1"/>
  <pageMargins left="0" right="0" top="0" bottom="0" header="0.3" footer="0.3"/>
  <pageSetup paperSize="5"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fce1a9b3-876c-481d-9ebf-ee1ba0063a5f">
      <Terms xmlns="http://schemas.microsoft.com/office/infopath/2007/PartnerControls"/>
    </lcf76f155ced4ddcb4097134ff3c332f>
    <TaxCatchAll xmlns="13157ccd-cfd1-435b-b54a-77ed15165e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87E5DA26B159469E5DEDDD8D637077" ma:contentTypeVersion="16" ma:contentTypeDescription="Create a new document." ma:contentTypeScope="" ma:versionID="cc77c552477d64a60ef5675a038820e6">
  <xsd:schema xmlns:xsd="http://www.w3.org/2001/XMLSchema" xmlns:xs="http://www.w3.org/2001/XMLSchema" xmlns:p="http://schemas.microsoft.com/office/2006/metadata/properties" xmlns:ns1="http://schemas.microsoft.com/sharepoint/v3" xmlns:ns2="fce1a9b3-876c-481d-9ebf-ee1ba0063a5f" xmlns:ns3="13157ccd-cfd1-435b-b54a-77ed15165e25" targetNamespace="http://schemas.microsoft.com/office/2006/metadata/properties" ma:root="true" ma:fieldsID="1ed95d37b1f42471679cbf5116ed68bb" ns1:_="" ns2:_="" ns3:_="">
    <xsd:import namespace="http://schemas.microsoft.com/sharepoint/v3"/>
    <xsd:import namespace="fce1a9b3-876c-481d-9ebf-ee1ba0063a5f"/>
    <xsd:import namespace="13157ccd-cfd1-435b-b54a-77ed15165e25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1a9b3-876c-481d-9ebf-ee1ba0063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29b43b-f1ef-4cba-aaa1-48c64b82b3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57ccd-cfd1-435b-b54a-77ed15165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8ae328f-472d-4dc7-83ab-ab68c397db48}" ma:internalName="TaxCatchAll" ma:showField="CatchAllData" ma:web="13157ccd-cfd1-435b-b54a-77ed15165e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76109C-BBCC-437B-9B2D-F6B8EA835F70}">
  <ds:schemaRefs>
    <ds:schemaRef ds:uri="http://purl.org/dc/elements/1.1/"/>
    <ds:schemaRef ds:uri="http://www.w3.org/XML/1998/namespace"/>
    <ds:schemaRef ds:uri="fce1a9b3-876c-481d-9ebf-ee1ba0063a5f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2006/documentManagement/types"/>
    <ds:schemaRef ds:uri="http://purl.org/dc/terms/"/>
    <ds:schemaRef ds:uri="13157ccd-cfd1-435b-b54a-77ed15165e25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13ECFB-7FF8-4137-9F69-010831A9A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e1a9b3-876c-481d-9ebf-ee1ba0063a5f"/>
    <ds:schemaRef ds:uri="13157ccd-cfd1-435b-b54a-77ed1516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252B73-F9F9-43F5-8034-1FB1CACDAE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#1 FY10-FY22 All Expenditures</vt:lpstr>
      <vt:lpstr>#2 FY10-FY22 Expenditures</vt:lpstr>
      <vt:lpstr>#3-FY22 Detail By Index</vt:lpstr>
      <vt:lpstr>#4-Personal Services Analysis</vt:lpstr>
      <vt:lpstr>'#3-FY22 Detail By Index'!Print_Titles</vt:lpstr>
    </vt:vector>
  </TitlesOfParts>
  <Manager/>
  <Company>Central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Contrata, Ann (Budget)</cp:lastModifiedBy>
  <cp:revision/>
  <cp:lastPrinted>2020-10-28T14:20:42Z</cp:lastPrinted>
  <dcterms:created xsi:type="dcterms:W3CDTF">2016-12-08T19:31:00Z</dcterms:created>
  <dcterms:modified xsi:type="dcterms:W3CDTF">2022-12-05T14:43:53Z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0x0101009F87E5DA26B159469E5DEDDD8D637077</vt:lpwstr>
  </property>
  <property fmtid="{D5CDD505-2E9C-101B-9397-08002B2CF9AE}" pid="3" name="Order">
    <vt:r8>881000</vt:r8>
  </property>
  <property fmtid="{D5CDD505-2E9C-101B-9397-08002B2CF9AE}" pid="4" name="MediaServiceImageTags">
    <vt:lpwstr/>
  </property>
</Properties>
</file>