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myccsu.sharepoint.com/sites/BSO-BudgetOffice/Shared Documents/General/Web Site Page/FY22 Working Data/President/"/>
    </mc:Choice>
  </mc:AlternateContent>
  <xr:revisionPtr revIDLastSave="0" documentId="13_ncr:1_{6DD0A037-63A8-4EE0-A21B-9CCE4F049DF6}" xr6:coauthVersionLast="47" xr6:coauthVersionMax="47" xr10:uidLastSave="{00000000-0000-0000-0000-000000000000}"/>
  <bookViews>
    <workbookView xWindow="28680" yWindow="-120" windowWidth="29040" windowHeight="15840" tabRatio="853" xr2:uid="{00000000-000D-0000-FFFF-FFFF00000000}"/>
  </bookViews>
  <sheets>
    <sheet name="#1-FY10-FY22 All Expenditures" sheetId="8" r:id="rId1"/>
    <sheet name="#2-FY10-FY22 Expenditures" sheetId="3" r:id="rId2"/>
    <sheet name="#3-FY22 Detail By Index" sheetId="5" r:id="rId3"/>
    <sheet name="#4-Personal Services Analysis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5" l="1"/>
  <c r="F8" i="5"/>
  <c r="E8" i="5"/>
  <c r="C8" i="5"/>
  <c r="D8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S10" i="3"/>
  <c r="S11" i="3"/>
  <c r="T11" i="3" s="1"/>
  <c r="S12" i="3"/>
  <c r="S13" i="3"/>
  <c r="S14" i="3"/>
  <c r="S15" i="3"/>
  <c r="S9" i="3"/>
  <c r="O29" i="8"/>
  <c r="O15" i="8"/>
  <c r="O14" i="8"/>
  <c r="O13" i="8"/>
  <c r="T12" i="3"/>
  <c r="U12" i="3"/>
  <c r="T13" i="3"/>
  <c r="U13" i="3"/>
  <c r="T14" i="3"/>
  <c r="U14" i="3"/>
  <c r="T15" i="3"/>
  <c r="U15" i="3"/>
  <c r="U9" i="3"/>
  <c r="T9" i="3"/>
  <c r="O16" i="3"/>
  <c r="O17" i="3" s="1"/>
  <c r="O18" i="3" s="1"/>
  <c r="O25" i="8"/>
  <c r="W16" i="3"/>
  <c r="Q16" i="3"/>
  <c r="J9" i="6"/>
  <c r="F9" i="6"/>
  <c r="U11" i="3" l="1"/>
  <c r="T10" i="3"/>
  <c r="U10" i="3"/>
  <c r="O26" i="8"/>
  <c r="O27" i="8" s="1"/>
  <c r="I8" i="5"/>
  <c r="N16" i="3"/>
  <c r="N13" i="8"/>
  <c r="N25" i="8"/>
  <c r="F32" i="5"/>
  <c r="F36" i="5" s="1"/>
  <c r="F38" i="5" s="1"/>
  <c r="G32" i="5"/>
  <c r="G36" i="5" s="1"/>
  <c r="G38" i="5" s="1"/>
  <c r="N29" i="8" l="1"/>
  <c r="M12" i="8"/>
  <c r="M16" i="3" l="1"/>
  <c r="N17" i="3" s="1"/>
  <c r="N18" i="3" s="1"/>
  <c r="X13" i="3"/>
  <c r="X14" i="3"/>
  <c r="M25" i="8"/>
  <c r="N26" i="8" s="1"/>
  <c r="N27" i="8" s="1"/>
  <c r="M13" i="8"/>
  <c r="N14" i="8" s="1"/>
  <c r="N15" i="8" s="1"/>
  <c r="M29" i="8" l="1"/>
  <c r="I11" i="6"/>
  <c r="H11" i="6" l="1"/>
  <c r="D11" i="6"/>
  <c r="E11" i="6"/>
  <c r="C11" i="6"/>
  <c r="H32" i="5" l="1"/>
  <c r="H36" i="5" s="1"/>
  <c r="H38" i="5" s="1"/>
  <c r="I9" i="5"/>
  <c r="X15" i="3"/>
  <c r="L16" i="3" l="1"/>
  <c r="M17" i="3" s="1"/>
  <c r="M18" i="3" s="1"/>
  <c r="D25" i="8"/>
  <c r="E25" i="8"/>
  <c r="F25" i="8"/>
  <c r="G25" i="8"/>
  <c r="H25" i="8"/>
  <c r="I25" i="8"/>
  <c r="J25" i="8"/>
  <c r="K25" i="8"/>
  <c r="L25" i="8"/>
  <c r="M26" i="8" s="1"/>
  <c r="M27" i="8" s="1"/>
  <c r="C25" i="8"/>
  <c r="L13" i="8" l="1"/>
  <c r="C13" i="8"/>
  <c r="C29" i="8" s="1"/>
  <c r="L29" i="8" l="1"/>
  <c r="M14" i="8"/>
  <c r="M15" i="8" s="1"/>
  <c r="J16" i="3"/>
  <c r="J13" i="8" l="1"/>
  <c r="J29" i="8" s="1"/>
  <c r="C32" i="5" l="1"/>
  <c r="D32" i="5"/>
  <c r="E32" i="5"/>
  <c r="I16" i="3" l="1"/>
  <c r="J17" i="3" l="1"/>
  <c r="J18" i="3" s="1"/>
  <c r="K26" i="8" l="1"/>
  <c r="K27" i="8" s="1"/>
  <c r="L26" i="8"/>
  <c r="L27" i="8" s="1"/>
  <c r="K13" i="8"/>
  <c r="K29" i="8" s="1"/>
  <c r="I13" i="8"/>
  <c r="I29" i="8" s="1"/>
  <c r="H13" i="8"/>
  <c r="H29" i="8" s="1"/>
  <c r="G13" i="8"/>
  <c r="G29" i="8" s="1"/>
  <c r="F13" i="8"/>
  <c r="F29" i="8" s="1"/>
  <c r="E13" i="8"/>
  <c r="E29" i="8" s="1"/>
  <c r="D13" i="8"/>
  <c r="D29" i="8" s="1"/>
  <c r="L14" i="8" l="1"/>
  <c r="L15" i="8" s="1"/>
  <c r="G26" i="8"/>
  <c r="G27" i="8" s="1"/>
  <c r="H14" i="8"/>
  <c r="H15" i="8" s="1"/>
  <c r="G14" i="8"/>
  <c r="G15" i="8" s="1"/>
  <c r="E14" i="8"/>
  <c r="E15" i="8" s="1"/>
  <c r="I14" i="8"/>
  <c r="I15" i="8" s="1"/>
  <c r="J14" i="8"/>
  <c r="J15" i="8" s="1"/>
  <c r="E26" i="8"/>
  <c r="E27" i="8" s="1"/>
  <c r="F14" i="8"/>
  <c r="F15" i="8" s="1"/>
  <c r="F26" i="8"/>
  <c r="F27" i="8" s="1"/>
  <c r="H26" i="8"/>
  <c r="H27" i="8" s="1"/>
  <c r="I26" i="8"/>
  <c r="I27" i="8" s="1"/>
  <c r="J26" i="8"/>
  <c r="J27" i="8" s="1"/>
  <c r="K14" i="8"/>
  <c r="K15" i="8" s="1"/>
  <c r="D26" i="8"/>
  <c r="D27" i="8" s="1"/>
  <c r="D14" i="8"/>
  <c r="D15" i="8" s="1"/>
  <c r="R16" i="3" l="1"/>
  <c r="S16" i="3" l="1"/>
  <c r="T16" i="3" l="1"/>
  <c r="U16" i="3"/>
  <c r="J10" i="6"/>
  <c r="F10" i="6"/>
  <c r="J8" i="6"/>
  <c r="F8" i="6"/>
  <c r="J11" i="6" l="1"/>
  <c r="F11" i="6"/>
  <c r="X12" i="3" l="1"/>
  <c r="X11" i="3"/>
  <c r="X10" i="3"/>
  <c r="X9" i="3"/>
  <c r="X16" i="3" l="1"/>
  <c r="I34" i="5"/>
  <c r="E36" i="5"/>
  <c r="D36" i="5"/>
  <c r="C36" i="5"/>
  <c r="C38" i="5" l="1"/>
  <c r="D38" i="5"/>
  <c r="E38" i="5"/>
  <c r="I32" i="5"/>
  <c r="I36" i="5" s="1"/>
  <c r="I38" i="5" s="1"/>
  <c r="D16" i="3"/>
  <c r="E16" i="3"/>
  <c r="F16" i="3"/>
  <c r="G16" i="3"/>
  <c r="H16" i="3"/>
  <c r="K16" i="3"/>
  <c r="L17" i="3" s="1"/>
  <c r="L18" i="3" s="1"/>
  <c r="C16" i="3"/>
  <c r="G17" i="3" l="1"/>
  <c r="G18" i="3" s="1"/>
  <c r="E17" i="3"/>
  <c r="E18" i="3" s="1"/>
  <c r="K17" i="3"/>
  <c r="K18" i="3" s="1"/>
  <c r="H17" i="3"/>
  <c r="H18" i="3" s="1"/>
  <c r="I17" i="3"/>
  <c r="I18" i="3" s="1"/>
  <c r="F17" i="3"/>
  <c r="F18" i="3" s="1"/>
  <c r="D17" i="3"/>
  <c r="D18" i="3" s="1"/>
</calcChain>
</file>

<file path=xl/sharedStrings.xml><?xml version="1.0" encoding="utf-8"?>
<sst xmlns="http://schemas.openxmlformats.org/spreadsheetml/2006/main" count="221" uniqueCount="126">
  <si>
    <t>FY2010</t>
  </si>
  <si>
    <t>FY2011</t>
  </si>
  <si>
    <t>FY2012</t>
  </si>
  <si>
    <t>FY2013</t>
  </si>
  <si>
    <t>FY2014</t>
  </si>
  <si>
    <t>FY2015</t>
  </si>
  <si>
    <t>FY2016</t>
  </si>
  <si>
    <t>Original Budget</t>
  </si>
  <si>
    <t>Over-Time, DPS &amp; OE</t>
  </si>
  <si>
    <t>Actuals</t>
  </si>
  <si>
    <t>Surplus(Deficit)</t>
  </si>
  <si>
    <t>% of Budget Used</t>
  </si>
  <si>
    <t xml:space="preserve">Percentage change </t>
  </si>
  <si>
    <t>Change increase (decrease)</t>
  </si>
  <si>
    <t>President</t>
  </si>
  <si>
    <t>GREL01</t>
  </si>
  <si>
    <t>Office of Governmental Relations</t>
  </si>
  <si>
    <t>OMBS01</t>
  </si>
  <si>
    <t>Ombudsman Office</t>
  </si>
  <si>
    <t>PRES01</t>
  </si>
  <si>
    <t>Office of the President</t>
  </si>
  <si>
    <t>PRES04</t>
  </si>
  <si>
    <t>Faculty Athletic Representative</t>
  </si>
  <si>
    <t>Total President</t>
  </si>
  <si>
    <t>(Over-Time, DPS &amp; OE)</t>
  </si>
  <si>
    <t>Total</t>
  </si>
  <si>
    <t>Total Expenditures</t>
  </si>
  <si>
    <t>Available Balance</t>
  </si>
  <si>
    <t>Educational Supplies</t>
  </si>
  <si>
    <t>Other Fees</t>
  </si>
  <si>
    <t>Postage</t>
  </si>
  <si>
    <t>Subtotal Expenditures</t>
  </si>
  <si>
    <t>Banner</t>
  </si>
  <si>
    <t>Est. Annual Value</t>
  </si>
  <si>
    <t xml:space="preserve">Salary </t>
  </si>
  <si>
    <t xml:space="preserve"> Occupied Positions</t>
  </si>
  <si>
    <t>Vacancy</t>
  </si>
  <si>
    <t>TOTAL</t>
  </si>
  <si>
    <t>Index</t>
  </si>
  <si>
    <t>Banner Index Name</t>
  </si>
  <si>
    <t>Vacancies</t>
  </si>
  <si>
    <t>Savings</t>
  </si>
  <si>
    <t>Count</t>
  </si>
  <si>
    <t>Position Count</t>
  </si>
  <si>
    <t xml:space="preserve"> Occupied </t>
  </si>
  <si>
    <t xml:space="preserve">Governmental Relations  </t>
  </si>
  <si>
    <t>Office of President</t>
  </si>
  <si>
    <t>TOTAL Full-Time</t>
  </si>
  <si>
    <t>Adjusted Budget</t>
  </si>
  <si>
    <t>Budget Transfers</t>
  </si>
  <si>
    <t>Full-Time</t>
  </si>
  <si>
    <t>FY2017</t>
  </si>
  <si>
    <t>Personal Services, Over-Time, DPS &amp; OE</t>
  </si>
  <si>
    <t>Total Full-Time</t>
  </si>
  <si>
    <t>Total Over-Time, DPS &amp; OE</t>
  </si>
  <si>
    <t>Grand Total President</t>
  </si>
  <si>
    <t>FY2018</t>
  </si>
  <si>
    <t>FY2019</t>
  </si>
  <si>
    <t>STPL01</t>
  </si>
  <si>
    <t>Strategic Planning</t>
  </si>
  <si>
    <t>FY2020</t>
  </si>
  <si>
    <t xml:space="preserve">Strategic Planning </t>
  </si>
  <si>
    <t>Salaries &amp; Wages Contractual NCL</t>
  </si>
  <si>
    <t>Dues &amp; Memberships</t>
  </si>
  <si>
    <t>Meeting/Banquet/Conference Hosting</t>
  </si>
  <si>
    <t>Travel - InState</t>
  </si>
  <si>
    <t>Travel - OutState</t>
  </si>
  <si>
    <t>Fuel - Gasoline</t>
  </si>
  <si>
    <t>Supplies - Maintenance</t>
  </si>
  <si>
    <t>Facility Services - Other</t>
  </si>
  <si>
    <t>Technology Svcs - Telecomm</t>
  </si>
  <si>
    <t>Technology Svcs - Cellular</t>
  </si>
  <si>
    <t>Supplies - Office</t>
  </si>
  <si>
    <t>Supplies - Food/Bev/Meals</t>
  </si>
  <si>
    <t>Supplies - Other</t>
  </si>
  <si>
    <t>Printing &amp; Binding</t>
  </si>
  <si>
    <t>Less Encumbrances</t>
  </si>
  <si>
    <t>FY2021</t>
  </si>
  <si>
    <t>RSSE01</t>
  </si>
  <si>
    <t>Retention &amp; Student Success Efforts</t>
  </si>
  <si>
    <t>PRES05</t>
  </si>
  <si>
    <t>Presidential Fellows</t>
  </si>
  <si>
    <t>FY20 Police - Transferred to Chief Operating Officer</t>
  </si>
  <si>
    <t>FY2022</t>
  </si>
  <si>
    <t>Other Professional Services</t>
  </si>
  <si>
    <t>Banner Index Expense Summary FY10 - FY22</t>
  </si>
  <si>
    <t>G:\General\Web Site Page\FY22 Working Data\President Exp Data\#1 FY10-FY22 All Expenditures</t>
  </si>
  <si>
    <t>G:\General\Web Site Page\FY22 Working Data\President Exp Data\#2 FY10-FY22 Expenditures</t>
  </si>
  <si>
    <t>FY2022 Adjusted Budget vs Actual</t>
  </si>
  <si>
    <t>FY2023</t>
  </si>
  <si>
    <t>Increase (Decrease) FY2023</t>
  </si>
  <si>
    <t>vs. FY2022 Original Budget</t>
  </si>
  <si>
    <t>FY22 Expenditures</t>
  </si>
  <si>
    <t>G:\General\Web Site Page\FY22 Working Data\President Exp Data\#3 FY22 Detail By Index</t>
  </si>
  <si>
    <t>FY22 Full-Time &amp; Permanent Part-Time</t>
  </si>
  <si>
    <t>G:\General\Web Site Page\FY22 Working Data\President Exp Data\#4 Personal Services Analysis</t>
  </si>
  <si>
    <t>Report as of 09-08-22</t>
  </si>
  <si>
    <t>601300</t>
  </si>
  <si>
    <t>601501</t>
  </si>
  <si>
    <t>Overtime</t>
  </si>
  <si>
    <t>701202</t>
  </si>
  <si>
    <t>Consulting Services</t>
  </si>
  <si>
    <t>701302</t>
  </si>
  <si>
    <t>701403</t>
  </si>
  <si>
    <t>Other Services</t>
  </si>
  <si>
    <t>701500</t>
  </si>
  <si>
    <t>701603</t>
  </si>
  <si>
    <t>702106</t>
  </si>
  <si>
    <t>702200</t>
  </si>
  <si>
    <t>705000</t>
  </si>
  <si>
    <t>705100</t>
  </si>
  <si>
    <t>705600</t>
  </si>
  <si>
    <t>Virtual Conferences</t>
  </si>
  <si>
    <t>706100</t>
  </si>
  <si>
    <t>706300</t>
  </si>
  <si>
    <t>706605</t>
  </si>
  <si>
    <t>707151</t>
  </si>
  <si>
    <t>707152</t>
  </si>
  <si>
    <t>707153</t>
  </si>
  <si>
    <t>Technology Svcs - Other</t>
  </si>
  <si>
    <t>707300</t>
  </si>
  <si>
    <t>707301</t>
  </si>
  <si>
    <t>707309</t>
  </si>
  <si>
    <t>707350</t>
  </si>
  <si>
    <t>707400</t>
  </si>
  <si>
    <t>Thru/including PPE 6/17 - 6/30/22 (check date 7/15/22)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</si>
</sst>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&quot;$&quot;#,##0"/>
    <numFmt numFmtId="166" formatCode="General_)"/>
    <numFmt numFmtId="167" formatCode="0_);\(0\)"/>
  </numFmts>
  <fonts count="8" x14ac:knownFonts="1"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name val="Microsoft Sans Serif"/>
      <family val="2"/>
      <charset val="204"/>
    </font>
    <font>
      <b/>
      <sz val="10"/>
      <name val="Microsoft Sans Serif"/>
      <family val="2"/>
    </font>
    <font>
      <sz val="10"/>
      <name val="Microsoft Sans Serif"/>
      <family val="2"/>
    </font>
    <font>
      <sz val="10"/>
      <name val="Arial"/>
      <family val="2"/>
    </font>
    <font>
      <sz val="10"/>
      <name val="Helv"/>
    </font>
    <font>
      <b/>
      <u/>
      <sz val="10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8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44" fontId="5" fillId="0" borderId="0" applyFont="0" applyFill="0" applyBorder="0" applyAlignment="0" applyProtection="0"/>
    <xf numFmtId="166" fontId="6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3" fillId="4" borderId="0" xfId="0" applyFont="1" applyFill="1"/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3" fillId="2" borderId="0" xfId="0" applyFont="1" applyFill="1"/>
    <xf numFmtId="5" fontId="4" fillId="0" borderId="0" xfId="0" applyNumberFormat="1" applyFont="1"/>
    <xf numFmtId="5" fontId="3" fillId="0" borderId="0" xfId="0" applyNumberFormat="1" applyFont="1" applyBorder="1"/>
    <xf numFmtId="0" fontId="3" fillId="2" borderId="3" xfId="0" applyFont="1" applyFill="1" applyBorder="1"/>
    <xf numFmtId="5" fontId="3" fillId="2" borderId="3" xfId="0" applyNumberFormat="1" applyFont="1" applyFill="1" applyBorder="1"/>
    <xf numFmtId="0" fontId="4" fillId="0" borderId="0" xfId="0" applyFont="1" applyFill="1"/>
    <xf numFmtId="0" fontId="3" fillId="0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3" fillId="3" borderId="0" xfId="0" applyNumberFormat="1" applyFont="1" applyFill="1"/>
    <xf numFmtId="0" fontId="3" fillId="0" borderId="0" xfId="0" applyNumberFormat="1" applyFont="1" applyFill="1" applyAlignment="1">
      <alignment horizontal="center"/>
    </xf>
    <xf numFmtId="0" fontId="4" fillId="3" borderId="0" xfId="0" applyFont="1" applyFill="1"/>
    <xf numFmtId="5" fontId="4" fillId="3" borderId="0" xfId="0" applyNumberFormat="1" applyFont="1" applyFill="1"/>
    <xf numFmtId="5" fontId="4" fillId="0" borderId="0" xfId="0" applyNumberFormat="1" applyFont="1" applyFill="1"/>
    <xf numFmtId="5" fontId="4" fillId="0" borderId="0" xfId="0" applyNumberFormat="1" applyFont="1" applyFill="1" applyAlignment="1">
      <alignment horizontal="right"/>
    </xf>
    <xf numFmtId="0" fontId="3" fillId="0" borderId="3" xfId="0" applyNumberFormat="1" applyFont="1" applyBorder="1" applyAlignment="1">
      <alignment horizontal="right"/>
    </xf>
    <xf numFmtId="5" fontId="3" fillId="0" borderId="3" xfId="0" applyNumberFormat="1" applyFont="1" applyBorder="1"/>
    <xf numFmtId="5" fontId="3" fillId="3" borderId="3" xfId="0" applyNumberFormat="1" applyFont="1" applyFill="1" applyBorder="1"/>
    <xf numFmtId="5" fontId="3" fillId="0" borderId="3" xfId="0" applyNumberFormat="1" applyFont="1" applyFill="1" applyBorder="1"/>
    <xf numFmtId="5" fontId="3" fillId="0" borderId="3" xfId="0" applyNumberFormat="1" applyFont="1" applyFill="1" applyBorder="1" applyAlignment="1">
      <alignment horizontal="right"/>
    </xf>
    <xf numFmtId="5" fontId="3" fillId="0" borderId="0" xfId="0" applyNumberFormat="1" applyFont="1" applyFill="1" applyBorder="1"/>
    <xf numFmtId="10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right"/>
    </xf>
    <xf numFmtId="10" fontId="4" fillId="0" borderId="0" xfId="1" applyNumberFormat="1" applyFont="1"/>
    <xf numFmtId="10" fontId="4" fillId="0" borderId="0" xfId="1" applyNumberFormat="1" applyFont="1" applyFill="1"/>
    <xf numFmtId="5" fontId="3" fillId="2" borderId="5" xfId="0" applyNumberFormat="1" applyFont="1" applyFill="1" applyBorder="1"/>
    <xf numFmtId="0" fontId="3" fillId="0" borderId="0" xfId="0" applyNumberFormat="1" applyFont="1" applyAlignment="1">
      <alignment horizontal="right"/>
    </xf>
    <xf numFmtId="0" fontId="4" fillId="4" borderId="0" xfId="0" applyFont="1" applyFill="1"/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10" fontId="4" fillId="0" borderId="0" xfId="0" applyNumberFormat="1" applyFont="1" applyFill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37" fontId="4" fillId="0" borderId="0" xfId="0" applyNumberFormat="1" applyFont="1"/>
    <xf numFmtId="37" fontId="4" fillId="0" borderId="0" xfId="0" applyNumberFormat="1" applyFont="1" applyFill="1"/>
    <xf numFmtId="37" fontId="3" fillId="0" borderId="0" xfId="0" applyNumberFormat="1" applyFont="1" applyBorder="1"/>
    <xf numFmtId="37" fontId="3" fillId="0" borderId="0" xfId="0" applyNumberFormat="1" applyFont="1" applyFill="1"/>
    <xf numFmtId="37" fontId="4" fillId="0" borderId="0" xfId="1" applyNumberFormat="1" applyFont="1"/>
    <xf numFmtId="0" fontId="3" fillId="0" borderId="4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3" borderId="1" xfId="0" applyFont="1" applyFill="1" applyBorder="1" applyAlignment="1">
      <alignment horizontal="center" wrapText="1"/>
    </xf>
    <xf numFmtId="0" fontId="3" fillId="3" borderId="0" xfId="0" applyNumberFormat="1" applyFont="1" applyFill="1" applyAlignment="1">
      <alignment horizontal="center"/>
    </xf>
    <xf numFmtId="10" fontId="4" fillId="3" borderId="0" xfId="0" applyNumberFormat="1" applyFont="1" applyFill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4" fillId="0" borderId="0" xfId="0" applyNumberFormat="1" applyFont="1"/>
    <xf numFmtId="9" fontId="4" fillId="0" borderId="0" xfId="1" applyFont="1"/>
    <xf numFmtId="165" fontId="4" fillId="0" borderId="0" xfId="0" applyNumberFormat="1" applyFont="1" applyFill="1"/>
    <xf numFmtId="165" fontId="4" fillId="0" borderId="1" xfId="0" applyNumberFormat="1" applyFont="1" applyBorder="1"/>
    <xf numFmtId="165" fontId="4" fillId="0" borderId="0" xfId="0" applyNumberFormat="1" applyFont="1"/>
    <xf numFmtId="165" fontId="4" fillId="0" borderId="0" xfId="0" applyNumberFormat="1" applyFont="1" applyBorder="1"/>
    <xf numFmtId="165" fontId="4" fillId="0" borderId="4" xfId="0" applyNumberFormat="1" applyFont="1" applyBorder="1"/>
    <xf numFmtId="165" fontId="3" fillId="0" borderId="0" xfId="0" applyNumberFormat="1" applyFont="1" applyBorder="1"/>
    <xf numFmtId="165" fontId="3" fillId="2" borderId="3" xfId="0" applyNumberFormat="1" applyFont="1" applyFill="1" applyBorder="1"/>
    <xf numFmtId="0" fontId="3" fillId="6" borderId="3" xfId="0" applyNumberFormat="1" applyFont="1" applyFill="1" applyBorder="1" applyAlignment="1">
      <alignment horizontal="right"/>
    </xf>
    <xf numFmtId="5" fontId="3" fillId="6" borderId="3" xfId="0" applyNumberFormat="1" applyFont="1" applyFill="1" applyBorder="1"/>
    <xf numFmtId="0" fontId="3" fillId="6" borderId="3" xfId="0" applyFont="1" applyFill="1" applyBorder="1" applyAlignment="1">
      <alignment horizontal="right"/>
    </xf>
    <xf numFmtId="0" fontId="4" fillId="0" borderId="0" xfId="0" applyNumberFormat="1" applyFont="1" applyFill="1"/>
    <xf numFmtId="39" fontId="4" fillId="0" borderId="0" xfId="0" applyNumberFormat="1" applyFont="1"/>
    <xf numFmtId="167" fontId="4" fillId="0" borderId="0" xfId="0" applyNumberFormat="1" applyFont="1"/>
    <xf numFmtId="37" fontId="4" fillId="0" borderId="0" xfId="4" applyNumberFormat="1" applyFont="1" applyFill="1"/>
    <xf numFmtId="0" fontId="4" fillId="0" borderId="0" xfId="0" applyFont="1" applyAlignment="1">
      <alignment horizontal="center"/>
    </xf>
    <xf numFmtId="0" fontId="3" fillId="0" borderId="0" xfId="0" applyNumberFormat="1" applyFont="1" applyFill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NumberFormat="1" applyFont="1" applyFill="1" applyAlignment="1" applyProtection="1">
      <alignment horizontal="center"/>
      <protection locked="0"/>
    </xf>
    <xf numFmtId="5" fontId="4" fillId="0" borderId="3" xfId="0" applyNumberFormat="1" applyFont="1" applyBorder="1"/>
    <xf numFmtId="37" fontId="4" fillId="0" borderId="3" xfId="0" applyNumberFormat="1" applyFont="1" applyBorder="1"/>
    <xf numFmtId="0" fontId="4" fillId="0" borderId="0" xfId="0" applyNumberFormat="1" applyFont="1" applyFill="1" applyProtection="1">
      <protection locked="0"/>
    </xf>
    <xf numFmtId="0" fontId="4" fillId="0" borderId="0" xfId="0" applyFont="1" applyFill="1" applyAlignment="1">
      <alignment horizontal="center"/>
    </xf>
    <xf numFmtId="5" fontId="4" fillId="0" borderId="0" xfId="0" applyNumberFormat="1" applyFont="1" applyAlignment="1">
      <alignment horizontal="center"/>
    </xf>
    <xf numFmtId="5" fontId="4" fillId="0" borderId="0" xfId="0" applyNumberFormat="1" applyFont="1" applyAlignment="1">
      <alignment horizontal="center" wrapText="1"/>
    </xf>
    <xf numFmtId="5" fontId="4" fillId="0" borderId="1" xfId="0" applyNumberFormat="1" applyFont="1" applyBorder="1"/>
    <xf numFmtId="5" fontId="4" fillId="0" borderId="0" xfId="0" applyNumberFormat="1" applyFont="1" applyBorder="1"/>
    <xf numFmtId="5" fontId="4" fillId="0" borderId="4" xfId="0" applyNumberFormat="1" applyFont="1" applyBorder="1"/>
  </cellXfs>
  <cellStyles count="28">
    <cellStyle name="Comma 2" xfId="20" xr:uid="{77D724B4-85B3-4E33-91B8-08EF951286EB}"/>
    <cellStyle name="Comma 2 2 2" xfId="11" xr:uid="{01029E6A-55CA-4758-B1A9-0DF47609140A}"/>
    <cellStyle name="Comma 3" xfId="21" xr:uid="{7FBE4124-45AF-4F7F-B2FB-D9D50F8850B0}"/>
    <cellStyle name="Comma 4" xfId="16" xr:uid="{5BC584FB-5B95-457B-88CC-01DD5CE3E5CD}"/>
    <cellStyle name="Currency 2" xfId="22" xr:uid="{F55D4135-7961-4B21-B8A7-041DB6387A0E}"/>
    <cellStyle name="Currency 2 2" xfId="6" xr:uid="{25F8C3B9-9B1D-42A2-8CC7-DE95D618F245}"/>
    <cellStyle name="Currency 3" xfId="23" xr:uid="{FE62B298-F4CE-4FFB-8339-F00706731003}"/>
    <cellStyle name="Currency 4" xfId="17" xr:uid="{682BD0A4-C5B9-4A5C-902B-20F276B4E657}"/>
    <cellStyle name="Normal" xfId="0" builtinId="0"/>
    <cellStyle name="Normal 10" xfId="4" xr:uid="{3769B148-B4CB-4285-9E9D-90D1CA99E127}"/>
    <cellStyle name="Normal 11" xfId="10" xr:uid="{8E108501-58B8-43EB-BE7F-D6ED59AD97C3}"/>
    <cellStyle name="Normal 11 3 2" xfId="14" xr:uid="{4A391A5E-EA2F-42EC-9C45-D742F1D21382}"/>
    <cellStyle name="Normal 2" xfId="2" xr:uid="{00000000-0005-0000-0000-000001000000}"/>
    <cellStyle name="Normal 2 2" xfId="12" xr:uid="{2479EC9B-9825-42F2-849A-64E70BC71F75}"/>
    <cellStyle name="Normal 2 3" xfId="8" xr:uid="{C491E68D-F9B0-4430-B67B-65E3F450CA55}"/>
    <cellStyle name="Normal 3" xfId="3" xr:uid="{00000000-0005-0000-0000-000002000000}"/>
    <cellStyle name="Normal 3 2" xfId="13" xr:uid="{A617371F-5D60-4B85-AA99-79A5AC7D3115}"/>
    <cellStyle name="Normal 3 2 2" xfId="26" xr:uid="{85EE52BC-5920-48E0-A477-25584D301248}"/>
    <cellStyle name="Normal 3 3" xfId="25" xr:uid="{8E7FB11B-0310-4CF4-B731-0FD5B7905046}"/>
    <cellStyle name="Normal 3 4" xfId="7" xr:uid="{D05E8E2D-7C4B-4074-9162-BDA208B6228C}"/>
    <cellStyle name="Normal 3 5" xfId="9" xr:uid="{59325103-47AF-4652-82B7-C9C054CF27D9}"/>
    <cellStyle name="Normal 4" xfId="27" xr:uid="{87FC2DBB-E332-43CF-BED5-5412EBD7C923}"/>
    <cellStyle name="Normal 5" xfId="15" xr:uid="{2E16D28D-DC83-4B46-AD7A-8172CE832BF6}"/>
    <cellStyle name="Normal 6" xfId="5" xr:uid="{20ABF994-D720-4922-B093-E8F589FBBD84}"/>
    <cellStyle name="Percent" xfId="1" builtinId="5"/>
    <cellStyle name="Percent 2" xfId="24" xr:uid="{0ACB0209-853B-480B-A5B9-6D83CAD8942B}"/>
    <cellStyle name="Percent 3" xfId="19" xr:uid="{31C75149-2E31-4F51-87DA-09F0BDF588C3}"/>
    <cellStyle name="Percent 4" xfId="18" xr:uid="{39CD065B-B30D-4F42-AA22-C4C0D900D464}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workbookViewId="0"/>
  </sheetViews>
  <sheetFormatPr defaultColWidth="9.1640625" defaultRowHeight="12.75" outlineLevelCol="1" x14ac:dyDescent="0.2"/>
  <cols>
    <col min="1" max="1" width="13.33203125" style="2" customWidth="1"/>
    <col min="2" max="2" width="43" style="2" bestFit="1" customWidth="1"/>
    <col min="3" max="4" width="15.33203125" style="2" hidden="1" customWidth="1" outlineLevel="1"/>
    <col min="5" max="5" width="15.33203125" style="2" bestFit="1" customWidth="1" collapsed="1"/>
    <col min="6" max="6" width="15.33203125" style="2" bestFit="1" customWidth="1"/>
    <col min="7" max="11" width="15.5" style="2" bestFit="1" customWidth="1"/>
    <col min="12" max="12" width="15.33203125" style="2" bestFit="1" customWidth="1"/>
    <col min="13" max="13" width="14.5" style="2" bestFit="1" customWidth="1"/>
    <col min="14" max="14" width="13" style="2" bestFit="1" customWidth="1"/>
    <col min="15" max="15" width="14.1640625" style="2" bestFit="1" customWidth="1"/>
    <col min="16" max="16384" width="9.1640625" style="2"/>
  </cols>
  <sheetData>
    <row r="1" spans="1:15" x14ac:dyDescent="0.2">
      <c r="A1" s="1" t="s">
        <v>85</v>
      </c>
    </row>
    <row r="2" spans="1:15" x14ac:dyDescent="0.2">
      <c r="A2" s="3" t="s">
        <v>14</v>
      </c>
      <c r="B2" s="36"/>
      <c r="D2" s="49"/>
      <c r="F2" s="49"/>
      <c r="G2" s="11"/>
    </row>
    <row r="3" spans="1:15" x14ac:dyDescent="0.2">
      <c r="A3" s="1" t="s">
        <v>52</v>
      </c>
      <c r="H3" s="11"/>
    </row>
    <row r="4" spans="1:15" x14ac:dyDescent="0.2">
      <c r="A4" s="1"/>
      <c r="I4" s="11"/>
    </row>
    <row r="5" spans="1:15" ht="23.1" customHeight="1" x14ac:dyDescent="0.2">
      <c r="B5" s="1"/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51</v>
      </c>
      <c r="K5" s="12" t="s">
        <v>56</v>
      </c>
      <c r="L5" s="12" t="s">
        <v>57</v>
      </c>
      <c r="M5" s="12" t="s">
        <v>60</v>
      </c>
      <c r="N5" s="12" t="s">
        <v>77</v>
      </c>
      <c r="O5" s="12" t="s">
        <v>83</v>
      </c>
    </row>
    <row r="6" spans="1:15" ht="19.350000000000001" customHeight="1" x14ac:dyDescent="0.2">
      <c r="B6" s="1"/>
      <c r="C6" s="48" t="s">
        <v>9</v>
      </c>
      <c r="D6" s="48" t="s">
        <v>9</v>
      </c>
      <c r="E6" s="48" t="s">
        <v>9</v>
      </c>
      <c r="F6" s="48" t="s">
        <v>9</v>
      </c>
      <c r="G6" s="48" t="s">
        <v>9</v>
      </c>
      <c r="H6" s="48" t="s">
        <v>9</v>
      </c>
      <c r="I6" s="48" t="s">
        <v>9</v>
      </c>
      <c r="J6" s="48" t="s">
        <v>9</v>
      </c>
      <c r="K6" s="48" t="s">
        <v>9</v>
      </c>
      <c r="L6" s="48" t="s">
        <v>9</v>
      </c>
      <c r="M6" s="48" t="s">
        <v>9</v>
      </c>
      <c r="N6" s="48" t="s">
        <v>9</v>
      </c>
      <c r="O6" s="48" t="s">
        <v>9</v>
      </c>
    </row>
    <row r="7" spans="1:15" x14ac:dyDescent="0.2">
      <c r="B7" s="1"/>
      <c r="C7" s="17"/>
      <c r="D7" s="17"/>
      <c r="E7" s="17"/>
      <c r="F7" s="17"/>
      <c r="G7" s="17"/>
      <c r="H7" s="17"/>
      <c r="I7" s="17"/>
    </row>
    <row r="8" spans="1:15" x14ac:dyDescent="0.2">
      <c r="B8" s="1" t="s">
        <v>14</v>
      </c>
      <c r="I8" s="11"/>
    </row>
    <row r="9" spans="1:15" x14ac:dyDescent="0.2">
      <c r="A9" s="1" t="s">
        <v>50</v>
      </c>
      <c r="B9" s="1"/>
      <c r="I9" s="11"/>
    </row>
    <row r="10" spans="1:15" x14ac:dyDescent="0.2">
      <c r="A10" s="66" t="s">
        <v>15</v>
      </c>
      <c r="B10" s="66" t="s">
        <v>16</v>
      </c>
      <c r="C10" s="7">
        <v>52824.46</v>
      </c>
      <c r="D10" s="7">
        <v>0</v>
      </c>
      <c r="E10" s="7">
        <v>0</v>
      </c>
      <c r="F10" s="7">
        <v>0</v>
      </c>
      <c r="G10" s="7">
        <v>124428.93</v>
      </c>
      <c r="H10" s="7">
        <v>126635.15</v>
      </c>
      <c r="I10" s="22">
        <v>132124.66</v>
      </c>
      <c r="J10" s="22">
        <v>132810.28</v>
      </c>
      <c r="K10" s="22">
        <v>127978.02</v>
      </c>
      <c r="L10" s="22">
        <v>127978.02</v>
      </c>
      <c r="M10" s="22">
        <v>133476.26</v>
      </c>
      <c r="N10" s="22">
        <v>132966.74</v>
      </c>
      <c r="O10" s="22">
        <v>147406.1</v>
      </c>
    </row>
    <row r="11" spans="1:15" x14ac:dyDescent="0.2">
      <c r="A11" s="66" t="s">
        <v>17</v>
      </c>
      <c r="B11" s="5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144299.20000000001</v>
      </c>
    </row>
    <row r="12" spans="1:15" x14ac:dyDescent="0.2">
      <c r="A12" s="66" t="s">
        <v>19</v>
      </c>
      <c r="B12" s="66" t="s">
        <v>20</v>
      </c>
      <c r="C12" s="7">
        <v>435954.64</v>
      </c>
      <c r="D12" s="7">
        <v>464676.27</v>
      </c>
      <c r="E12" s="7">
        <v>461496.99</v>
      </c>
      <c r="F12" s="7">
        <v>459779</v>
      </c>
      <c r="G12" s="7">
        <v>484429.99</v>
      </c>
      <c r="H12" s="7">
        <v>498795.73</v>
      </c>
      <c r="I12" s="7">
        <v>506180.08000000007</v>
      </c>
      <c r="J12" s="7">
        <v>396832.58000000007</v>
      </c>
      <c r="K12" s="7">
        <v>475016.91</v>
      </c>
      <c r="L12" s="22">
        <v>563035.76</v>
      </c>
      <c r="M12" s="22">
        <f>613418.06+14924.02</f>
        <v>628342.08000000007</v>
      </c>
      <c r="N12" s="22">
        <v>590867.99</v>
      </c>
      <c r="O12" s="22">
        <v>635982.72</v>
      </c>
    </row>
    <row r="13" spans="1:15" ht="13.5" thickBot="1" x14ac:dyDescent="0.25">
      <c r="B13" s="63" t="s">
        <v>53</v>
      </c>
      <c r="C13" s="64">
        <f t="shared" ref="C13:M13" si="0">SUM(C10:C12)</f>
        <v>488779.10000000003</v>
      </c>
      <c r="D13" s="64">
        <f t="shared" si="0"/>
        <v>464676.27</v>
      </c>
      <c r="E13" s="64">
        <f t="shared" si="0"/>
        <v>461496.99</v>
      </c>
      <c r="F13" s="64">
        <f t="shared" si="0"/>
        <v>459779</v>
      </c>
      <c r="G13" s="64">
        <f t="shared" si="0"/>
        <v>608858.91999999993</v>
      </c>
      <c r="H13" s="64">
        <f t="shared" si="0"/>
        <v>625430.88</v>
      </c>
      <c r="I13" s="64">
        <f t="shared" si="0"/>
        <v>638304.74000000011</v>
      </c>
      <c r="J13" s="64">
        <f t="shared" si="0"/>
        <v>529642.8600000001</v>
      </c>
      <c r="K13" s="64">
        <f t="shared" si="0"/>
        <v>602994.92999999993</v>
      </c>
      <c r="L13" s="64">
        <f t="shared" si="0"/>
        <v>691013.78</v>
      </c>
      <c r="M13" s="64">
        <f t="shared" si="0"/>
        <v>761818.34000000008</v>
      </c>
      <c r="N13" s="64">
        <f t="shared" ref="N13" si="1">SUM(N10:N12)</f>
        <v>723834.73</v>
      </c>
      <c r="O13" s="64">
        <f>SUM(O10:O12)</f>
        <v>927688.02</v>
      </c>
    </row>
    <row r="14" spans="1:15" ht="13.5" thickTop="1" x14ac:dyDescent="0.2">
      <c r="B14" s="5" t="s">
        <v>13</v>
      </c>
      <c r="C14" s="45"/>
      <c r="D14" s="44">
        <f>D13-C13</f>
        <v>-24102.830000000016</v>
      </c>
      <c r="E14" s="44">
        <f t="shared" ref="E14:N14" si="2">E13-D13</f>
        <v>-3179.2800000000279</v>
      </c>
      <c r="F14" s="44">
        <f t="shared" si="2"/>
        <v>-1717.9899999999907</v>
      </c>
      <c r="G14" s="44">
        <f t="shared" si="2"/>
        <v>149079.91999999993</v>
      </c>
      <c r="H14" s="44">
        <f t="shared" si="2"/>
        <v>16571.960000000079</v>
      </c>
      <c r="I14" s="44">
        <f t="shared" si="2"/>
        <v>12873.860000000102</v>
      </c>
      <c r="J14" s="44">
        <f t="shared" si="2"/>
        <v>-108661.88</v>
      </c>
      <c r="K14" s="44">
        <f t="shared" si="2"/>
        <v>73352.069999999832</v>
      </c>
      <c r="L14" s="44">
        <f t="shared" si="2"/>
        <v>88018.850000000093</v>
      </c>
      <c r="M14" s="44">
        <f t="shared" si="2"/>
        <v>70804.560000000056</v>
      </c>
      <c r="N14" s="44">
        <f t="shared" si="2"/>
        <v>-37983.610000000102</v>
      </c>
      <c r="O14" s="44">
        <f>O13-N13</f>
        <v>203853.29000000004</v>
      </c>
    </row>
    <row r="15" spans="1:15" x14ac:dyDescent="0.2">
      <c r="B15" s="5" t="s">
        <v>12</v>
      </c>
      <c r="C15" s="46"/>
      <c r="D15" s="55">
        <f>D14/C13</f>
        <v>-4.9312317159223899E-2</v>
      </c>
      <c r="E15" s="55">
        <f t="shared" ref="E15:K15" si="3">E14/D13</f>
        <v>-6.8419245940835923E-3</v>
      </c>
      <c r="F15" s="55">
        <f t="shared" si="3"/>
        <v>-3.7226461650378059E-3</v>
      </c>
      <c r="G15" s="55">
        <f t="shared" si="3"/>
        <v>0.3242425600125276</v>
      </c>
      <c r="H15" s="55">
        <f t="shared" si="3"/>
        <v>2.7218062272948356E-2</v>
      </c>
      <c r="I15" s="55">
        <f t="shared" si="3"/>
        <v>2.0583985235906647E-2</v>
      </c>
      <c r="J15" s="55">
        <f t="shared" si="3"/>
        <v>-0.17023511371699979</v>
      </c>
      <c r="K15" s="55">
        <f t="shared" si="3"/>
        <v>0.13849345575998101</v>
      </c>
      <c r="L15" s="55">
        <f>L14/K13</f>
        <v>0.14596946942820913</v>
      </c>
      <c r="M15" s="55">
        <f>M14/L13</f>
        <v>0.102464758372836</v>
      </c>
      <c r="N15" s="55">
        <f>N14/M13</f>
        <v>-4.9859143585333082E-2</v>
      </c>
      <c r="O15" s="55">
        <f>O14/N13</f>
        <v>0.28162960625003453</v>
      </c>
    </row>
    <row r="16" spans="1:15" x14ac:dyDescent="0.2">
      <c r="B16" s="5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x14ac:dyDescent="0.2">
      <c r="A17" s="1" t="s">
        <v>8</v>
      </c>
      <c r="B17" s="1"/>
      <c r="C17" s="43"/>
      <c r="D17" s="43"/>
      <c r="E17" s="43"/>
      <c r="F17" s="43"/>
      <c r="G17" s="43"/>
      <c r="H17" s="43"/>
      <c r="I17" s="44"/>
      <c r="J17" s="43"/>
      <c r="K17" s="43"/>
    </row>
    <row r="18" spans="1:15" x14ac:dyDescent="0.2">
      <c r="A18" s="66" t="s">
        <v>15</v>
      </c>
      <c r="B18" s="66" t="s">
        <v>16</v>
      </c>
      <c r="C18" s="7">
        <v>22355.859999999997</v>
      </c>
      <c r="D18" s="7">
        <v>21756.439999999995</v>
      </c>
      <c r="E18" s="7">
        <v>23837.08</v>
      </c>
      <c r="F18" s="7">
        <v>22617.23</v>
      </c>
      <c r="G18" s="7">
        <v>23164.840000000004</v>
      </c>
      <c r="H18" s="7">
        <v>19654.2</v>
      </c>
      <c r="I18" s="22">
        <v>20038.289999999997</v>
      </c>
      <c r="J18" s="22">
        <v>26929.06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</row>
    <row r="19" spans="1:15" x14ac:dyDescent="0.2">
      <c r="A19" s="5" t="s">
        <v>17</v>
      </c>
      <c r="B19" s="5" t="s">
        <v>18</v>
      </c>
      <c r="C19" s="7">
        <v>23264.620000000003</v>
      </c>
      <c r="D19" s="7">
        <v>18211.049999999996</v>
      </c>
      <c r="E19" s="7">
        <v>18708.22</v>
      </c>
      <c r="F19" s="7">
        <v>12725.06</v>
      </c>
      <c r="G19" s="7">
        <v>14466.67</v>
      </c>
      <c r="H19" s="7">
        <v>7997.7400000000007</v>
      </c>
      <c r="I19" s="22">
        <v>7920.7099999999991</v>
      </c>
      <c r="J19" s="22">
        <v>8000</v>
      </c>
      <c r="K19" s="22">
        <v>11637.97</v>
      </c>
      <c r="L19" s="22">
        <v>9589.0499999999993</v>
      </c>
      <c r="M19" s="22">
        <v>2436.6799999999998</v>
      </c>
      <c r="N19" s="22">
        <v>0</v>
      </c>
      <c r="O19" s="22">
        <v>8268.9699999999993</v>
      </c>
    </row>
    <row r="20" spans="1:15" x14ac:dyDescent="0.2">
      <c r="A20" s="5" t="s">
        <v>19</v>
      </c>
      <c r="B20" s="5" t="s">
        <v>20</v>
      </c>
      <c r="C20" s="7">
        <v>46399.419999999991</v>
      </c>
      <c r="D20" s="7">
        <v>39338.319999999992</v>
      </c>
      <c r="E20" s="7">
        <v>76077.110000000015</v>
      </c>
      <c r="F20" s="7">
        <v>76807.61000000003</v>
      </c>
      <c r="G20" s="7">
        <v>60369.899999999994</v>
      </c>
      <c r="H20" s="7">
        <v>78392.889999999985</v>
      </c>
      <c r="I20" s="22">
        <v>50491.200000000012</v>
      </c>
      <c r="J20" s="22">
        <v>87185.7</v>
      </c>
      <c r="K20" s="22">
        <v>147074.22</v>
      </c>
      <c r="L20" s="22">
        <v>139755.93</v>
      </c>
      <c r="M20" s="22">
        <v>108334.55</v>
      </c>
      <c r="N20" s="22">
        <v>30247.110000000004</v>
      </c>
      <c r="O20" s="22">
        <v>49313.85</v>
      </c>
    </row>
    <row r="21" spans="1:15" x14ac:dyDescent="0.2">
      <c r="A21" s="5" t="s">
        <v>21</v>
      </c>
      <c r="B21" s="5" t="s">
        <v>22</v>
      </c>
      <c r="C21" s="7">
        <v>26171.98</v>
      </c>
      <c r="D21" s="7">
        <v>22473.9</v>
      </c>
      <c r="E21" s="7">
        <v>34188.61</v>
      </c>
      <c r="F21" s="7">
        <v>28395.22</v>
      </c>
      <c r="G21" s="7">
        <v>29072.55</v>
      </c>
      <c r="H21" s="7">
        <v>31748.890000000003</v>
      </c>
      <c r="I21" s="22">
        <v>38918.89</v>
      </c>
      <c r="J21" s="22">
        <v>31120.2</v>
      </c>
      <c r="K21" s="22">
        <v>31028.99</v>
      </c>
      <c r="L21" s="22">
        <v>30580.71</v>
      </c>
      <c r="M21" s="22">
        <v>25416</v>
      </c>
      <c r="N21" s="22">
        <v>29856</v>
      </c>
      <c r="O21" s="22">
        <v>34265.85</v>
      </c>
    </row>
    <row r="22" spans="1:15" x14ac:dyDescent="0.2">
      <c r="A22" s="66" t="s">
        <v>80</v>
      </c>
      <c r="B22" s="5" t="s">
        <v>81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22">
        <v>0</v>
      </c>
      <c r="J22" s="22">
        <v>0</v>
      </c>
      <c r="K22" s="22">
        <v>0</v>
      </c>
      <c r="L22" s="22">
        <v>0</v>
      </c>
      <c r="M22" s="22">
        <v>19581.66</v>
      </c>
      <c r="N22" s="22">
        <v>19668</v>
      </c>
      <c r="O22" s="22">
        <v>68553</v>
      </c>
    </row>
    <row r="23" spans="1:15" x14ac:dyDescent="0.2">
      <c r="A23" s="66" t="s">
        <v>78</v>
      </c>
      <c r="B23" s="5" t="s">
        <v>79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22">
        <v>0</v>
      </c>
      <c r="J23" s="22">
        <v>0</v>
      </c>
      <c r="K23" s="22">
        <v>0</v>
      </c>
      <c r="L23" s="22">
        <v>0</v>
      </c>
      <c r="M23" s="22">
        <v>8371.14</v>
      </c>
      <c r="N23" s="22">
        <v>0</v>
      </c>
      <c r="O23" s="22">
        <v>0</v>
      </c>
    </row>
    <row r="24" spans="1:15" x14ac:dyDescent="0.2">
      <c r="A24" s="5" t="s">
        <v>58</v>
      </c>
      <c r="B24" s="5" t="s">
        <v>59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22">
        <v>74980.27</v>
      </c>
      <c r="M24" s="22">
        <v>22507.5</v>
      </c>
      <c r="N24" s="22">
        <v>0</v>
      </c>
      <c r="O24" s="22">
        <v>0</v>
      </c>
    </row>
    <row r="25" spans="1:15" ht="13.5" thickBot="1" x14ac:dyDescent="0.25">
      <c r="B25" s="63" t="s">
        <v>54</v>
      </c>
      <c r="C25" s="64">
        <f t="shared" ref="C25:M25" si="4">SUM(C18:C24)</f>
        <v>118191.87999999999</v>
      </c>
      <c r="D25" s="64">
        <f t="shared" si="4"/>
        <v>101779.70999999999</v>
      </c>
      <c r="E25" s="64">
        <f t="shared" si="4"/>
        <v>152811.02000000002</v>
      </c>
      <c r="F25" s="64">
        <f t="shared" si="4"/>
        <v>140545.12000000002</v>
      </c>
      <c r="G25" s="64">
        <f t="shared" si="4"/>
        <v>127073.96</v>
      </c>
      <c r="H25" s="64">
        <f t="shared" si="4"/>
        <v>137793.72</v>
      </c>
      <c r="I25" s="64">
        <f t="shared" si="4"/>
        <v>117369.09000000001</v>
      </c>
      <c r="J25" s="64">
        <f t="shared" si="4"/>
        <v>153234.96</v>
      </c>
      <c r="K25" s="64">
        <f t="shared" si="4"/>
        <v>189741.18</v>
      </c>
      <c r="L25" s="64">
        <f t="shared" si="4"/>
        <v>254905.95999999996</v>
      </c>
      <c r="M25" s="64">
        <f t="shared" si="4"/>
        <v>186647.52999999997</v>
      </c>
      <c r="N25" s="64">
        <f t="shared" ref="N25:O25" si="5">SUM(N18:N24)</f>
        <v>79771.11</v>
      </c>
      <c r="O25" s="64">
        <f t="shared" si="5"/>
        <v>160401.66999999998</v>
      </c>
    </row>
    <row r="26" spans="1:15" ht="13.5" thickTop="1" x14ac:dyDescent="0.2">
      <c r="B26" s="5" t="s">
        <v>13</v>
      </c>
      <c r="C26" s="45"/>
      <c r="D26" s="44">
        <f>D25-C25</f>
        <v>-16412.169999999998</v>
      </c>
      <c r="E26" s="44">
        <f t="shared" ref="E26:O26" si="6">E25-D25</f>
        <v>51031.310000000027</v>
      </c>
      <c r="F26" s="44">
        <f t="shared" si="6"/>
        <v>-12265.899999999994</v>
      </c>
      <c r="G26" s="44">
        <f t="shared" si="6"/>
        <v>-13471.160000000018</v>
      </c>
      <c r="H26" s="44">
        <f t="shared" si="6"/>
        <v>10719.759999999995</v>
      </c>
      <c r="I26" s="44">
        <f t="shared" si="6"/>
        <v>-20424.62999999999</v>
      </c>
      <c r="J26" s="44">
        <f t="shared" si="6"/>
        <v>35865.869999999981</v>
      </c>
      <c r="K26" s="44">
        <f t="shared" si="6"/>
        <v>36506.22</v>
      </c>
      <c r="L26" s="44">
        <f t="shared" si="6"/>
        <v>65164.77999999997</v>
      </c>
      <c r="M26" s="44">
        <f t="shared" si="6"/>
        <v>-68258.429999999993</v>
      </c>
      <c r="N26" s="44">
        <f t="shared" si="6"/>
        <v>-106876.41999999997</v>
      </c>
      <c r="O26" s="44">
        <f t="shared" si="6"/>
        <v>80630.559999999983</v>
      </c>
    </row>
    <row r="27" spans="1:15" x14ac:dyDescent="0.2">
      <c r="B27" s="5" t="s">
        <v>12</v>
      </c>
      <c r="C27" s="46"/>
      <c r="D27" s="55">
        <f>D26/C25</f>
        <v>-0.13886038533273182</v>
      </c>
      <c r="E27" s="55">
        <f t="shared" ref="E27:O27" si="7">E26/D25</f>
        <v>0.5013898153178078</v>
      </c>
      <c r="F27" s="55">
        <f t="shared" si="7"/>
        <v>-8.0268425667206419E-2</v>
      </c>
      <c r="G27" s="55">
        <f t="shared" si="7"/>
        <v>-9.5849361400808616E-2</v>
      </c>
      <c r="H27" s="55">
        <f t="shared" si="7"/>
        <v>8.4358431892733912E-2</v>
      </c>
      <c r="I27" s="55">
        <f t="shared" si="7"/>
        <v>-0.14822613106025434</v>
      </c>
      <c r="J27" s="55">
        <f t="shared" si="7"/>
        <v>0.30558190406008923</v>
      </c>
      <c r="K27" s="55">
        <f t="shared" si="7"/>
        <v>0.23823688797908782</v>
      </c>
      <c r="L27" s="55">
        <f t="shared" si="7"/>
        <v>0.34344036439533038</v>
      </c>
      <c r="M27" s="55">
        <f t="shared" si="7"/>
        <v>-0.26777887029397041</v>
      </c>
      <c r="N27" s="55">
        <f t="shared" si="7"/>
        <v>-0.57261095284786245</v>
      </c>
      <c r="O27" s="55">
        <f t="shared" si="7"/>
        <v>1.010773950619466</v>
      </c>
    </row>
    <row r="28" spans="1:15" x14ac:dyDescent="0.2">
      <c r="B28" s="1"/>
      <c r="C28" s="46"/>
      <c r="D28" s="47"/>
      <c r="E28" s="46"/>
      <c r="F28" s="46"/>
      <c r="G28" s="46"/>
      <c r="H28" s="46"/>
      <c r="I28" s="46"/>
      <c r="J28" s="43"/>
      <c r="K28" s="43"/>
    </row>
    <row r="29" spans="1:15" ht="13.5" thickBot="1" x14ac:dyDescent="0.25">
      <c r="B29" s="65" t="s">
        <v>55</v>
      </c>
      <c r="C29" s="64">
        <f t="shared" ref="C29:M29" si="8">C13+C25</f>
        <v>606970.98</v>
      </c>
      <c r="D29" s="64">
        <f t="shared" si="8"/>
        <v>566455.98</v>
      </c>
      <c r="E29" s="64">
        <f t="shared" si="8"/>
        <v>614308.01</v>
      </c>
      <c r="F29" s="64">
        <f t="shared" si="8"/>
        <v>600324.12</v>
      </c>
      <c r="G29" s="64">
        <f t="shared" si="8"/>
        <v>735932.87999999989</v>
      </c>
      <c r="H29" s="64">
        <f t="shared" si="8"/>
        <v>763224.6</v>
      </c>
      <c r="I29" s="64">
        <f t="shared" si="8"/>
        <v>755673.83000000007</v>
      </c>
      <c r="J29" s="64">
        <f t="shared" si="8"/>
        <v>682877.82000000007</v>
      </c>
      <c r="K29" s="64">
        <f t="shared" si="8"/>
        <v>792736.10999999987</v>
      </c>
      <c r="L29" s="64">
        <f t="shared" si="8"/>
        <v>945919.74</v>
      </c>
      <c r="M29" s="64">
        <f t="shared" si="8"/>
        <v>948465.87000000011</v>
      </c>
      <c r="N29" s="64">
        <f t="shared" ref="N29" si="9">N13+N25</f>
        <v>803605.84</v>
      </c>
      <c r="O29" s="64">
        <f>O13+O25</f>
        <v>1088089.69</v>
      </c>
    </row>
    <row r="30" spans="1:15" ht="13.5" thickTop="1" x14ac:dyDescent="0.2">
      <c r="B30" s="1"/>
      <c r="C30" s="17"/>
      <c r="D30" s="32"/>
      <c r="E30" s="17"/>
      <c r="F30" s="17"/>
      <c r="G30" s="17"/>
      <c r="H30" s="17"/>
      <c r="I30" s="17"/>
    </row>
    <row r="32" spans="1:15" x14ac:dyDescent="0.2">
      <c r="A32" s="68">
        <v>-1</v>
      </c>
      <c r="B32" s="2" t="s">
        <v>82</v>
      </c>
      <c r="M32" s="67"/>
    </row>
    <row r="33" spans="1:13" x14ac:dyDescent="0.2">
      <c r="M33" s="67"/>
    </row>
    <row r="34" spans="1:13" x14ac:dyDescent="0.2">
      <c r="A34" s="2" t="s">
        <v>86</v>
      </c>
      <c r="M34" s="67"/>
    </row>
    <row r="35" spans="1:13" x14ac:dyDescent="0.2">
      <c r="A35" s="2" t="s">
        <v>96</v>
      </c>
      <c r="M35" s="67"/>
    </row>
    <row r="36" spans="1:13" x14ac:dyDescent="0.2">
      <c r="M36" s="67"/>
    </row>
  </sheetData>
  <phoneticPr fontId="0" type="noConversion"/>
  <printOptions horizontalCentered="1" gridLines="1"/>
  <pageMargins left="0" right="0" top="0" bottom="0.5" header="0" footer="0"/>
  <pageSetup paperSize="5" scale="90" orientation="landscape" r:id="rId1"/>
  <headerFooter>
    <oddFooter>&amp;CPage &amp;P of &amp;N&amp;R&amp;D&amp;T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5" sqref="E15"/>
    </sheetView>
  </sheetViews>
  <sheetFormatPr defaultColWidth="9.1640625" defaultRowHeight="12.75" outlineLevelCol="1" x14ac:dyDescent="0.2"/>
  <cols>
    <col min="1" max="1" width="12.83203125" style="2" customWidth="1"/>
    <col min="2" max="2" width="38.33203125" style="2" customWidth="1"/>
    <col min="3" max="4" width="13" style="2" hidden="1" customWidth="1" outlineLevel="1"/>
    <col min="5" max="5" width="13" style="2" bestFit="1" customWidth="1" collapsed="1"/>
    <col min="6" max="11" width="13" style="2" bestFit="1" customWidth="1"/>
    <col min="12" max="12" width="15.1640625" style="2" bestFit="1" customWidth="1"/>
    <col min="13" max="14" width="14.33203125" style="2" customWidth="1"/>
    <col min="15" max="15" width="12" style="2" bestFit="1" customWidth="1"/>
    <col min="16" max="16" width="0.83203125" style="2" customWidth="1"/>
    <col min="17" max="17" width="14.1640625" style="2" customWidth="1"/>
    <col min="18" max="18" width="13.1640625" style="2" customWidth="1"/>
    <col min="19" max="19" width="15.1640625" style="2" bestFit="1" customWidth="1"/>
    <col min="20" max="20" width="22" style="2" bestFit="1" customWidth="1"/>
    <col min="21" max="21" width="23.33203125" style="2" bestFit="1" customWidth="1"/>
    <col min="22" max="22" width="0.33203125" style="2" customWidth="1"/>
    <col min="23" max="23" width="13.33203125" style="2" customWidth="1"/>
    <col min="24" max="24" width="15" style="2" bestFit="1" customWidth="1"/>
    <col min="25" max="16384" width="9.1640625" style="2"/>
  </cols>
  <sheetData>
    <row r="1" spans="1:24" x14ac:dyDescent="0.2">
      <c r="A1" s="1" t="s">
        <v>85</v>
      </c>
    </row>
    <row r="2" spans="1:24" x14ac:dyDescent="0.2">
      <c r="A2" s="3" t="s">
        <v>14</v>
      </c>
      <c r="B2" s="36"/>
      <c r="E2" s="49"/>
      <c r="G2" s="11"/>
      <c r="I2" s="11"/>
      <c r="L2" s="11"/>
    </row>
    <row r="3" spans="1:24" x14ac:dyDescent="0.2">
      <c r="A3" s="1" t="s">
        <v>8</v>
      </c>
    </row>
    <row r="4" spans="1:24" x14ac:dyDescent="0.2">
      <c r="A4" s="1"/>
      <c r="I4" s="11"/>
      <c r="J4" s="11"/>
      <c r="K4" s="11"/>
      <c r="Q4" s="11"/>
      <c r="R4" s="11"/>
      <c r="S4" s="11"/>
      <c r="T4" s="11"/>
      <c r="U4" s="11"/>
      <c r="V4" s="11"/>
      <c r="W4" s="11"/>
      <c r="X4" s="11"/>
    </row>
    <row r="5" spans="1:24" ht="42" customHeight="1" x14ac:dyDescent="0.2">
      <c r="B5" s="1"/>
      <c r="C5" s="37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51</v>
      </c>
      <c r="K5" s="12" t="s">
        <v>56</v>
      </c>
      <c r="L5" s="12" t="s">
        <v>57</v>
      </c>
      <c r="M5" s="12" t="s">
        <v>60</v>
      </c>
      <c r="N5" s="12" t="s">
        <v>77</v>
      </c>
      <c r="O5" s="12" t="s">
        <v>83</v>
      </c>
      <c r="P5" s="13"/>
      <c r="Q5" s="12" t="s">
        <v>83</v>
      </c>
      <c r="R5" s="12" t="s">
        <v>83</v>
      </c>
      <c r="S5" s="12" t="s">
        <v>83</v>
      </c>
      <c r="T5" s="14" t="s">
        <v>88</v>
      </c>
      <c r="U5" s="14" t="s">
        <v>88</v>
      </c>
      <c r="V5" s="50"/>
      <c r="W5" s="14" t="s">
        <v>89</v>
      </c>
      <c r="X5" s="14" t="s">
        <v>90</v>
      </c>
    </row>
    <row r="6" spans="1:24" ht="46.35" customHeight="1" thickBot="1" x14ac:dyDescent="0.25">
      <c r="B6" s="1"/>
      <c r="C6" s="38" t="s">
        <v>9</v>
      </c>
      <c r="D6" s="15" t="s">
        <v>9</v>
      </c>
      <c r="E6" s="15" t="s">
        <v>9</v>
      </c>
      <c r="F6" s="15" t="s">
        <v>9</v>
      </c>
      <c r="G6" s="15" t="s">
        <v>9</v>
      </c>
      <c r="H6" s="15" t="s">
        <v>9</v>
      </c>
      <c r="I6" s="15" t="s">
        <v>9</v>
      </c>
      <c r="J6" s="15" t="s">
        <v>9</v>
      </c>
      <c r="K6" s="15" t="s">
        <v>9</v>
      </c>
      <c r="L6" s="15" t="s">
        <v>9</v>
      </c>
      <c r="M6" s="15" t="s">
        <v>9</v>
      </c>
      <c r="N6" s="15" t="s">
        <v>9</v>
      </c>
      <c r="O6" s="15" t="s">
        <v>9</v>
      </c>
      <c r="P6" s="16"/>
      <c r="Q6" s="39" t="s">
        <v>7</v>
      </c>
      <c r="R6" s="39" t="s">
        <v>49</v>
      </c>
      <c r="S6" s="39" t="s">
        <v>48</v>
      </c>
      <c r="T6" s="15" t="s">
        <v>10</v>
      </c>
      <c r="U6" s="15" t="s">
        <v>11</v>
      </c>
      <c r="V6" s="16"/>
      <c r="W6" s="39" t="s">
        <v>7</v>
      </c>
      <c r="X6" s="39" t="s">
        <v>91</v>
      </c>
    </row>
    <row r="7" spans="1:24" x14ac:dyDescent="0.2">
      <c r="B7" s="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9"/>
      <c r="R7" s="19"/>
      <c r="S7" s="19"/>
      <c r="T7" s="19"/>
      <c r="U7" s="19"/>
      <c r="V7" s="51"/>
      <c r="W7" s="19"/>
      <c r="X7" s="19"/>
    </row>
    <row r="8" spans="1:24" x14ac:dyDescent="0.2">
      <c r="B8" s="1" t="s">
        <v>14</v>
      </c>
      <c r="I8" s="11"/>
      <c r="J8" s="11"/>
      <c r="K8" s="11"/>
      <c r="L8" s="11"/>
      <c r="M8" s="11"/>
      <c r="N8" s="11"/>
      <c r="O8" s="11"/>
      <c r="P8" s="20"/>
      <c r="Q8" s="11"/>
      <c r="R8" s="11"/>
      <c r="S8" s="11"/>
      <c r="T8" s="19"/>
      <c r="U8" s="19"/>
      <c r="V8" s="51"/>
      <c r="W8" s="19"/>
      <c r="X8" s="19"/>
    </row>
    <row r="9" spans="1:24" x14ac:dyDescent="0.2">
      <c r="A9" s="66" t="s">
        <v>15</v>
      </c>
      <c r="B9" s="66" t="s">
        <v>16</v>
      </c>
      <c r="C9" s="7">
        <v>22355.859999999997</v>
      </c>
      <c r="D9" s="7">
        <v>21756.439999999995</v>
      </c>
      <c r="E9" s="7">
        <v>23837.08</v>
      </c>
      <c r="F9" s="7">
        <v>22617.23</v>
      </c>
      <c r="G9" s="7">
        <v>23164.840000000004</v>
      </c>
      <c r="H9" s="7">
        <v>19654.2</v>
      </c>
      <c r="I9" s="22">
        <v>20038.289999999997</v>
      </c>
      <c r="J9" s="22">
        <v>26929.06</v>
      </c>
      <c r="K9" s="54">
        <v>0</v>
      </c>
      <c r="L9" s="22">
        <v>0</v>
      </c>
      <c r="M9" s="22">
        <v>0</v>
      </c>
      <c r="N9" s="22">
        <v>0</v>
      </c>
      <c r="O9" s="22">
        <v>0</v>
      </c>
      <c r="P9" s="21"/>
      <c r="Q9" s="23">
        <v>0</v>
      </c>
      <c r="R9" s="22">
        <v>0</v>
      </c>
      <c r="S9" s="22">
        <f>Q9+R9</f>
        <v>0</v>
      </c>
      <c r="T9" s="22">
        <f>S9-O9</f>
        <v>0</v>
      </c>
      <c r="U9" s="41" t="e">
        <f>O9/S9</f>
        <v>#DIV/0!</v>
      </c>
      <c r="V9" s="52"/>
      <c r="W9" s="23">
        <v>0</v>
      </c>
      <c r="X9" s="22">
        <f t="shared" ref="X9:X15" si="0">W9-Q9</f>
        <v>0</v>
      </c>
    </row>
    <row r="10" spans="1:24" x14ac:dyDescent="0.2">
      <c r="A10" s="66" t="s">
        <v>17</v>
      </c>
      <c r="B10" s="5" t="s">
        <v>18</v>
      </c>
      <c r="C10" s="7">
        <v>23264.620000000003</v>
      </c>
      <c r="D10" s="7">
        <v>18211.049999999996</v>
      </c>
      <c r="E10" s="7">
        <v>18708.22</v>
      </c>
      <c r="F10" s="7">
        <v>12725.06</v>
      </c>
      <c r="G10" s="7">
        <v>14466.67</v>
      </c>
      <c r="H10" s="7">
        <v>7997.7400000000007</v>
      </c>
      <c r="I10" s="22">
        <v>7920.7099999999991</v>
      </c>
      <c r="J10" s="22">
        <v>8000</v>
      </c>
      <c r="K10" s="54">
        <v>11637.969999999998</v>
      </c>
      <c r="L10" s="22">
        <v>9589.0499999999993</v>
      </c>
      <c r="M10" s="22">
        <v>2436.6799999999998</v>
      </c>
      <c r="N10" s="22">
        <v>0</v>
      </c>
      <c r="O10" s="22">
        <v>8268.9699999999993</v>
      </c>
      <c r="P10" s="21"/>
      <c r="Q10" s="23">
        <v>500</v>
      </c>
      <c r="R10" s="22">
        <v>9500</v>
      </c>
      <c r="S10" s="22">
        <f t="shared" ref="S10:S15" si="1">Q10+R10</f>
        <v>10000</v>
      </c>
      <c r="T10" s="22">
        <f t="shared" ref="T10:T15" si="2">S10-O10</f>
        <v>1731.0300000000007</v>
      </c>
      <c r="U10" s="41">
        <f t="shared" ref="U10:U15" si="3">O10/S10</f>
        <v>0.82689699999999988</v>
      </c>
      <c r="V10" s="52"/>
      <c r="W10" s="23">
        <v>10000</v>
      </c>
      <c r="X10" s="22">
        <f t="shared" si="0"/>
        <v>9500</v>
      </c>
    </row>
    <row r="11" spans="1:24" x14ac:dyDescent="0.2">
      <c r="A11" s="66" t="s">
        <v>19</v>
      </c>
      <c r="B11" s="5" t="s">
        <v>20</v>
      </c>
      <c r="C11" s="7">
        <v>46399.419999999991</v>
      </c>
      <c r="D11" s="7">
        <v>39338.319999999992</v>
      </c>
      <c r="E11" s="7">
        <v>76077.110000000015</v>
      </c>
      <c r="F11" s="7">
        <v>76807.61000000003</v>
      </c>
      <c r="G11" s="7">
        <v>60369.899999999994</v>
      </c>
      <c r="H11" s="7">
        <v>78392.889999999985</v>
      </c>
      <c r="I11" s="22">
        <v>50491.200000000012</v>
      </c>
      <c r="J11" s="22">
        <v>87185.7</v>
      </c>
      <c r="K11" s="54">
        <v>147074.21999999997</v>
      </c>
      <c r="L11" s="22">
        <v>139755.93</v>
      </c>
      <c r="M11" s="22">
        <v>108334.55</v>
      </c>
      <c r="N11" s="22">
        <v>30247.110000000004</v>
      </c>
      <c r="O11" s="22">
        <v>49313.85</v>
      </c>
      <c r="P11" s="21"/>
      <c r="Q11" s="23">
        <v>82348</v>
      </c>
      <c r="R11" s="22">
        <v>-34500</v>
      </c>
      <c r="S11" s="22">
        <f t="shared" si="1"/>
        <v>47848</v>
      </c>
      <c r="T11" s="22">
        <f t="shared" si="2"/>
        <v>-1465.8499999999985</v>
      </c>
      <c r="U11" s="41">
        <f t="shared" si="3"/>
        <v>1.0306355542551413</v>
      </c>
      <c r="V11" s="52"/>
      <c r="W11" s="69">
        <v>72848</v>
      </c>
      <c r="X11" s="22">
        <f t="shared" si="0"/>
        <v>-9500</v>
      </c>
    </row>
    <row r="12" spans="1:24" x14ac:dyDescent="0.2">
      <c r="A12" s="66" t="s">
        <v>21</v>
      </c>
      <c r="B12" s="5" t="s">
        <v>22</v>
      </c>
      <c r="C12" s="7">
        <v>26171.98</v>
      </c>
      <c r="D12" s="7">
        <v>22473.9</v>
      </c>
      <c r="E12" s="7">
        <v>34188.61</v>
      </c>
      <c r="F12" s="7">
        <v>28395.22</v>
      </c>
      <c r="G12" s="7">
        <v>29072.55</v>
      </c>
      <c r="H12" s="7">
        <v>31748.890000000003</v>
      </c>
      <c r="I12" s="22">
        <v>38918.89</v>
      </c>
      <c r="J12" s="22">
        <v>31120.2</v>
      </c>
      <c r="K12" s="54">
        <v>31028.99</v>
      </c>
      <c r="L12" s="22">
        <v>30580.71</v>
      </c>
      <c r="M12" s="22">
        <v>25416</v>
      </c>
      <c r="N12" s="22">
        <v>29856</v>
      </c>
      <c r="O12" s="22">
        <v>34265.85</v>
      </c>
      <c r="P12" s="21"/>
      <c r="Q12" s="23">
        <v>30700</v>
      </c>
      <c r="R12" s="22">
        <v>0</v>
      </c>
      <c r="S12" s="22">
        <f t="shared" si="1"/>
        <v>30700</v>
      </c>
      <c r="T12" s="22">
        <f t="shared" si="2"/>
        <v>-3565.8499999999985</v>
      </c>
      <c r="U12" s="41">
        <f t="shared" si="3"/>
        <v>1.1161514657980456</v>
      </c>
      <c r="V12" s="52"/>
      <c r="W12" s="23">
        <v>30700</v>
      </c>
      <c r="X12" s="22">
        <f t="shared" si="0"/>
        <v>0</v>
      </c>
    </row>
    <row r="13" spans="1:24" x14ac:dyDescent="0.2">
      <c r="A13" s="66" t="s">
        <v>80</v>
      </c>
      <c r="B13" s="5" t="s">
        <v>81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22">
        <v>0</v>
      </c>
      <c r="J13" s="22">
        <v>0</v>
      </c>
      <c r="K13" s="54">
        <v>0</v>
      </c>
      <c r="L13" s="22">
        <v>0</v>
      </c>
      <c r="M13" s="22">
        <v>19581.66</v>
      </c>
      <c r="N13" s="22">
        <v>19668</v>
      </c>
      <c r="O13" s="22">
        <v>68553</v>
      </c>
      <c r="P13" s="21"/>
      <c r="Q13" s="23">
        <v>31000</v>
      </c>
      <c r="R13" s="22">
        <v>38000</v>
      </c>
      <c r="S13" s="22">
        <f t="shared" si="1"/>
        <v>69000</v>
      </c>
      <c r="T13" s="22">
        <f t="shared" si="2"/>
        <v>447</v>
      </c>
      <c r="U13" s="41">
        <f t="shared" si="3"/>
        <v>0.99352173913043473</v>
      </c>
      <c r="V13" s="52"/>
      <c r="W13" s="23">
        <v>31000</v>
      </c>
      <c r="X13" s="22">
        <f t="shared" si="0"/>
        <v>0</v>
      </c>
    </row>
    <row r="14" spans="1:24" x14ac:dyDescent="0.2">
      <c r="A14" s="66" t="s">
        <v>78</v>
      </c>
      <c r="B14" s="5" t="s">
        <v>79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22">
        <v>0</v>
      </c>
      <c r="J14" s="22">
        <v>0</v>
      </c>
      <c r="K14" s="54">
        <v>0</v>
      </c>
      <c r="L14" s="22">
        <v>0</v>
      </c>
      <c r="M14" s="22">
        <v>8371.14</v>
      </c>
      <c r="N14" s="22">
        <v>0</v>
      </c>
      <c r="O14" s="22">
        <v>0</v>
      </c>
      <c r="P14" s="21"/>
      <c r="Q14" s="23">
        <v>10500</v>
      </c>
      <c r="R14" s="22">
        <v>0</v>
      </c>
      <c r="S14" s="22">
        <f t="shared" si="1"/>
        <v>10500</v>
      </c>
      <c r="T14" s="22">
        <f t="shared" si="2"/>
        <v>10500</v>
      </c>
      <c r="U14" s="41">
        <f t="shared" si="3"/>
        <v>0</v>
      </c>
      <c r="V14" s="52"/>
      <c r="W14" s="23">
        <v>10500</v>
      </c>
      <c r="X14" s="22">
        <f t="shared" si="0"/>
        <v>0</v>
      </c>
    </row>
    <row r="15" spans="1:24" x14ac:dyDescent="0.2">
      <c r="A15" s="66" t="s">
        <v>58</v>
      </c>
      <c r="B15" s="5" t="s">
        <v>59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22">
        <v>74980.27</v>
      </c>
      <c r="M15" s="22">
        <v>22507.5</v>
      </c>
      <c r="N15" s="22">
        <v>0</v>
      </c>
      <c r="O15" s="22">
        <v>0</v>
      </c>
      <c r="P15" s="21"/>
      <c r="Q15" s="23">
        <v>0</v>
      </c>
      <c r="R15" s="22">
        <v>0</v>
      </c>
      <c r="S15" s="22">
        <f t="shared" si="1"/>
        <v>0</v>
      </c>
      <c r="T15" s="22">
        <f t="shared" si="2"/>
        <v>0</v>
      </c>
      <c r="U15" s="41" t="e">
        <f t="shared" si="3"/>
        <v>#DIV/0!</v>
      </c>
      <c r="V15" s="52"/>
      <c r="W15" s="23">
        <v>0</v>
      </c>
      <c r="X15" s="22">
        <f t="shared" si="0"/>
        <v>0</v>
      </c>
    </row>
    <row r="16" spans="1:24" ht="13.5" thickBot="1" x14ac:dyDescent="0.25">
      <c r="B16" s="24" t="s">
        <v>23</v>
      </c>
      <c r="C16" s="25">
        <f t="shared" ref="C16:M16" si="4">SUM(C9:C15)</f>
        <v>118191.87999999999</v>
      </c>
      <c r="D16" s="25">
        <f t="shared" si="4"/>
        <v>101779.70999999999</v>
      </c>
      <c r="E16" s="25">
        <f t="shared" si="4"/>
        <v>152811.02000000002</v>
      </c>
      <c r="F16" s="25">
        <f t="shared" si="4"/>
        <v>140545.12000000002</v>
      </c>
      <c r="G16" s="25">
        <f t="shared" si="4"/>
        <v>127073.96</v>
      </c>
      <c r="H16" s="25">
        <f t="shared" si="4"/>
        <v>137793.72</v>
      </c>
      <c r="I16" s="27">
        <f t="shared" si="4"/>
        <v>117369.09000000001</v>
      </c>
      <c r="J16" s="27">
        <f t="shared" si="4"/>
        <v>153234.96</v>
      </c>
      <c r="K16" s="27">
        <f t="shared" si="4"/>
        <v>189741.17999999996</v>
      </c>
      <c r="L16" s="27">
        <f t="shared" si="4"/>
        <v>254905.95999999996</v>
      </c>
      <c r="M16" s="27">
        <f t="shared" si="4"/>
        <v>186647.52999999997</v>
      </c>
      <c r="N16" s="27">
        <f t="shared" ref="N16:O16" si="5">SUM(N9:N15)</f>
        <v>79771.11</v>
      </c>
      <c r="O16" s="27">
        <f t="shared" si="5"/>
        <v>160401.66999999998</v>
      </c>
      <c r="P16" s="26"/>
      <c r="Q16" s="27">
        <f>SUM(Q9:Q15)</f>
        <v>155048</v>
      </c>
      <c r="R16" s="27">
        <f>SUM(R9:R15)</f>
        <v>13000</v>
      </c>
      <c r="S16" s="27">
        <f>SUM(S9:S15)</f>
        <v>168048</v>
      </c>
      <c r="T16" s="27">
        <f>S16-O16</f>
        <v>7646.3300000000163</v>
      </c>
      <c r="U16" s="42">
        <f>O16/S16</f>
        <v>0.95449913120060925</v>
      </c>
      <c r="V16" s="53"/>
      <c r="W16" s="28">
        <f>SUM(W9:W15)</f>
        <v>155048</v>
      </c>
      <c r="X16" s="28">
        <f>SUM(X9:X15)</f>
        <v>0</v>
      </c>
    </row>
    <row r="17" spans="1:24" ht="13.5" thickTop="1" x14ac:dyDescent="0.2">
      <c r="B17" s="5" t="s">
        <v>13</v>
      </c>
      <c r="C17" s="8"/>
      <c r="D17" s="22">
        <f>D16-C16</f>
        <v>-16412.169999999998</v>
      </c>
      <c r="E17" s="22">
        <f t="shared" ref="E17:O17" si="6">E16-D16</f>
        <v>51031.310000000027</v>
      </c>
      <c r="F17" s="22">
        <f t="shared" si="6"/>
        <v>-12265.899999999994</v>
      </c>
      <c r="G17" s="22">
        <f t="shared" si="6"/>
        <v>-13471.160000000018</v>
      </c>
      <c r="H17" s="22">
        <f t="shared" si="6"/>
        <v>10719.759999999995</v>
      </c>
      <c r="I17" s="22">
        <f t="shared" si="6"/>
        <v>-20424.62999999999</v>
      </c>
      <c r="J17" s="22">
        <f t="shared" si="6"/>
        <v>35865.869999999981</v>
      </c>
      <c r="K17" s="22">
        <f t="shared" si="6"/>
        <v>36506.219999999972</v>
      </c>
      <c r="L17" s="22">
        <f t="shared" si="6"/>
        <v>65164.78</v>
      </c>
      <c r="M17" s="22">
        <f t="shared" si="6"/>
        <v>-68258.429999999993</v>
      </c>
      <c r="N17" s="22">
        <f t="shared" si="6"/>
        <v>-106876.41999999997</v>
      </c>
      <c r="O17" s="22">
        <f t="shared" si="6"/>
        <v>80630.559999999983</v>
      </c>
      <c r="P17" s="22"/>
      <c r="Q17" s="22"/>
      <c r="R17" s="22"/>
      <c r="S17" s="22"/>
      <c r="T17" s="29"/>
      <c r="U17" s="30"/>
      <c r="V17" s="30"/>
      <c r="W17" s="31"/>
      <c r="X17" s="31"/>
    </row>
    <row r="18" spans="1:24" x14ac:dyDescent="0.2">
      <c r="B18" s="5" t="s">
        <v>12</v>
      </c>
      <c r="C18" s="17"/>
      <c r="D18" s="32">
        <f>D17/C16</f>
        <v>-0.13886038533273182</v>
      </c>
      <c r="E18" s="32">
        <f t="shared" ref="E18:O18" si="7">E17/D16</f>
        <v>0.5013898153178078</v>
      </c>
      <c r="F18" s="32">
        <f t="shared" si="7"/>
        <v>-8.0268425667206419E-2</v>
      </c>
      <c r="G18" s="32">
        <f t="shared" si="7"/>
        <v>-9.5849361400808616E-2</v>
      </c>
      <c r="H18" s="32">
        <f t="shared" si="7"/>
        <v>8.4358431892733912E-2</v>
      </c>
      <c r="I18" s="32">
        <f t="shared" si="7"/>
        <v>-0.14822613106025434</v>
      </c>
      <c r="J18" s="32">
        <f t="shared" si="7"/>
        <v>0.30558190406008923</v>
      </c>
      <c r="K18" s="32">
        <f t="shared" si="7"/>
        <v>0.23823688797908762</v>
      </c>
      <c r="L18" s="32">
        <f t="shared" si="7"/>
        <v>0.3434403643953306</v>
      </c>
      <c r="M18" s="32">
        <f t="shared" si="7"/>
        <v>-0.26777887029397041</v>
      </c>
      <c r="N18" s="32">
        <f t="shared" si="7"/>
        <v>-0.57261095284786245</v>
      </c>
      <c r="O18" s="32">
        <f t="shared" si="7"/>
        <v>1.010773950619466</v>
      </c>
      <c r="P18" s="32"/>
      <c r="Q18" s="33"/>
      <c r="R18" s="33"/>
      <c r="S18" s="33"/>
      <c r="T18" s="19"/>
      <c r="U18" s="19"/>
      <c r="V18" s="19"/>
      <c r="W18" s="19"/>
      <c r="X18" s="19"/>
    </row>
    <row r="19" spans="1:24" x14ac:dyDescent="0.2">
      <c r="B19" s="1"/>
      <c r="C19" s="17"/>
      <c r="D19" s="32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1:24" x14ac:dyDescent="0.2">
      <c r="A20" s="68">
        <v>-1</v>
      </c>
      <c r="B20" s="2" t="s">
        <v>82</v>
      </c>
    </row>
    <row r="21" spans="1:24" x14ac:dyDescent="0.2">
      <c r="A21" s="68"/>
    </row>
    <row r="22" spans="1:24" x14ac:dyDescent="0.2">
      <c r="A22" s="2" t="s">
        <v>87</v>
      </c>
    </row>
    <row r="23" spans="1:24" x14ac:dyDescent="0.2">
      <c r="A23" s="2" t="s">
        <v>96</v>
      </c>
    </row>
  </sheetData>
  <phoneticPr fontId="0" type="noConversion"/>
  <printOptions horizontalCentered="1" gridLines="1"/>
  <pageMargins left="0" right="0" top="0" bottom="0.5" header="0" footer="0"/>
  <pageSetup paperSize="5" scale="70" fitToHeight="0" orientation="landscape" r:id="rId1"/>
  <headerFooter>
    <oddFooter>&amp;CPage &amp;P of &amp;N&amp;R&amp;D&amp;T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1"/>
  <sheetViews>
    <sheetView zoomScaleNormal="100" workbookViewId="0">
      <selection activeCell="M37" sqref="M37"/>
    </sheetView>
  </sheetViews>
  <sheetFormatPr defaultColWidth="9.1640625" defaultRowHeight="12.75" x14ac:dyDescent="0.2"/>
  <cols>
    <col min="1" max="1" width="9.5" style="2" customWidth="1"/>
    <col min="2" max="2" width="43.83203125" style="2" bestFit="1" customWidth="1"/>
    <col min="3" max="3" width="16" style="7" customWidth="1"/>
    <col min="4" max="4" width="15" style="7" customWidth="1"/>
    <col min="5" max="5" width="17.83203125" style="7" customWidth="1"/>
    <col min="6" max="6" width="15" style="7" customWidth="1"/>
    <col min="7" max="7" width="18.5" style="7" bestFit="1" customWidth="1"/>
    <col min="8" max="8" width="14" style="7" bestFit="1" customWidth="1"/>
    <col min="9" max="9" width="13.1640625" style="2" customWidth="1"/>
    <col min="10" max="16384" width="9.1640625" style="2"/>
  </cols>
  <sheetData>
    <row r="1" spans="1:9" x14ac:dyDescent="0.2">
      <c r="A1" s="1" t="s">
        <v>92</v>
      </c>
    </row>
    <row r="2" spans="1:9" x14ac:dyDescent="0.2">
      <c r="A2" s="3" t="s">
        <v>14</v>
      </c>
      <c r="B2" s="36"/>
      <c r="E2" s="22"/>
    </row>
    <row r="3" spans="1:9" x14ac:dyDescent="0.2">
      <c r="A3" s="1" t="s">
        <v>24</v>
      </c>
    </row>
    <row r="4" spans="1:9" x14ac:dyDescent="0.2">
      <c r="A4" s="1"/>
    </row>
    <row r="5" spans="1:9" x14ac:dyDescent="0.2">
      <c r="C5" s="83" t="s">
        <v>17</v>
      </c>
      <c r="D5" s="83" t="s">
        <v>19</v>
      </c>
      <c r="E5" s="83" t="s">
        <v>21</v>
      </c>
      <c r="F5" s="83" t="s">
        <v>80</v>
      </c>
      <c r="G5" s="83" t="s">
        <v>78</v>
      </c>
      <c r="H5" s="83" t="s">
        <v>58</v>
      </c>
      <c r="I5" s="4"/>
    </row>
    <row r="6" spans="1:9" ht="38.25" x14ac:dyDescent="0.2">
      <c r="C6" s="84" t="s">
        <v>18</v>
      </c>
      <c r="D6" s="84" t="s">
        <v>20</v>
      </c>
      <c r="E6" s="84" t="s">
        <v>22</v>
      </c>
      <c r="F6" s="84" t="s">
        <v>81</v>
      </c>
      <c r="G6" s="84" t="s">
        <v>79</v>
      </c>
      <c r="H6" s="84" t="s">
        <v>61</v>
      </c>
      <c r="I6" s="4" t="s">
        <v>25</v>
      </c>
    </row>
    <row r="8" spans="1:9" ht="13.5" thickBot="1" x14ac:dyDescent="0.25">
      <c r="B8" s="6" t="s">
        <v>48</v>
      </c>
      <c r="C8" s="34">
        <f>'#2-FY10-FY22 Expenditures'!S10</f>
        <v>10000</v>
      </c>
      <c r="D8" s="34">
        <f>'#2-FY10-FY22 Expenditures'!S11</f>
        <v>47848</v>
      </c>
      <c r="E8" s="34">
        <f>'#2-FY10-FY22 Expenditures'!S12</f>
        <v>30700</v>
      </c>
      <c r="F8" s="34">
        <f>'#2-FY10-FY22 Expenditures'!S13</f>
        <v>69000</v>
      </c>
      <c r="G8" s="34">
        <f>'#2-FY10-FY22 Expenditures'!S14</f>
        <v>10500</v>
      </c>
      <c r="H8" s="34">
        <v>0</v>
      </c>
      <c r="I8" s="34">
        <f t="shared" ref="I8:I31" si="0">SUM(C8:H8)</f>
        <v>168048</v>
      </c>
    </row>
    <row r="9" spans="1:9" x14ac:dyDescent="0.2">
      <c r="A9" s="2" t="s">
        <v>97</v>
      </c>
      <c r="B9" s="2" t="s">
        <v>62</v>
      </c>
      <c r="D9" s="7">
        <v>1132</v>
      </c>
      <c r="E9" s="7">
        <v>34265.85</v>
      </c>
      <c r="F9" s="7">
        <v>66268</v>
      </c>
      <c r="H9" s="22"/>
      <c r="I9" s="56">
        <f t="shared" si="0"/>
        <v>101665.85</v>
      </c>
    </row>
    <row r="10" spans="1:9" x14ac:dyDescent="0.2">
      <c r="A10" s="2" t="s">
        <v>98</v>
      </c>
      <c r="B10" s="2" t="s">
        <v>99</v>
      </c>
      <c r="D10" s="7">
        <v>535.45000000000005</v>
      </c>
      <c r="H10" s="22"/>
      <c r="I10" s="56">
        <f t="shared" si="0"/>
        <v>535.45000000000005</v>
      </c>
    </row>
    <row r="11" spans="1:9" x14ac:dyDescent="0.2">
      <c r="A11" s="2" t="s">
        <v>100</v>
      </c>
      <c r="B11" s="2" t="s">
        <v>101</v>
      </c>
      <c r="F11" s="7">
        <v>350</v>
      </c>
      <c r="H11" s="22"/>
      <c r="I11" s="56">
        <f t="shared" si="0"/>
        <v>350</v>
      </c>
    </row>
    <row r="12" spans="1:9" x14ac:dyDescent="0.2">
      <c r="A12" s="2" t="s">
        <v>102</v>
      </c>
      <c r="B12" s="2" t="s">
        <v>84</v>
      </c>
      <c r="C12" s="7">
        <v>3885</v>
      </c>
      <c r="D12" s="7">
        <v>3175</v>
      </c>
      <c r="F12" s="7">
        <v>2900</v>
      </c>
      <c r="H12" s="22"/>
      <c r="I12" s="56">
        <f t="shared" si="0"/>
        <v>9960</v>
      </c>
    </row>
    <row r="13" spans="1:9" x14ac:dyDescent="0.2">
      <c r="A13" s="2" t="s">
        <v>103</v>
      </c>
      <c r="B13" s="2" t="s">
        <v>104</v>
      </c>
      <c r="D13" s="7">
        <v>2020.27</v>
      </c>
      <c r="H13" s="22"/>
      <c r="I13" s="56">
        <f t="shared" si="0"/>
        <v>2020.27</v>
      </c>
    </row>
    <row r="14" spans="1:9" x14ac:dyDescent="0.2">
      <c r="A14" s="2" t="s">
        <v>105</v>
      </c>
      <c r="B14" s="2" t="s">
        <v>63</v>
      </c>
      <c r="C14" s="7">
        <v>1115</v>
      </c>
      <c r="D14" s="7">
        <v>5160</v>
      </c>
      <c r="H14" s="22"/>
      <c r="I14" s="56">
        <f t="shared" si="0"/>
        <v>6275</v>
      </c>
    </row>
    <row r="15" spans="1:9" x14ac:dyDescent="0.2">
      <c r="A15" s="2" t="s">
        <v>106</v>
      </c>
      <c r="B15" s="2" t="s">
        <v>29</v>
      </c>
      <c r="D15" s="7">
        <v>70</v>
      </c>
      <c r="H15" s="22"/>
      <c r="I15" s="56">
        <f t="shared" si="0"/>
        <v>70</v>
      </c>
    </row>
    <row r="16" spans="1:9" x14ac:dyDescent="0.2">
      <c r="A16" s="2" t="s">
        <v>107</v>
      </c>
      <c r="B16" s="2" t="s">
        <v>64</v>
      </c>
      <c r="D16" s="7">
        <v>15042.31</v>
      </c>
      <c r="H16" s="22"/>
      <c r="I16" s="56">
        <f t="shared" si="0"/>
        <v>15042.31</v>
      </c>
    </row>
    <row r="17" spans="1:9" x14ac:dyDescent="0.2">
      <c r="A17" s="2" t="s">
        <v>108</v>
      </c>
      <c r="B17" s="2" t="s">
        <v>28</v>
      </c>
      <c r="D17" s="7">
        <v>1113.9100000000001</v>
      </c>
      <c r="H17" s="22"/>
      <c r="I17" s="56">
        <f t="shared" si="0"/>
        <v>1113.9100000000001</v>
      </c>
    </row>
    <row r="18" spans="1:9" x14ac:dyDescent="0.2">
      <c r="A18" s="2" t="s">
        <v>109</v>
      </c>
      <c r="B18" s="2" t="s">
        <v>65</v>
      </c>
      <c r="D18" s="7">
        <v>0</v>
      </c>
      <c r="H18" s="22"/>
      <c r="I18" s="56">
        <f t="shared" si="0"/>
        <v>0</v>
      </c>
    </row>
    <row r="19" spans="1:9" x14ac:dyDescent="0.2">
      <c r="A19" s="2" t="s">
        <v>110</v>
      </c>
      <c r="B19" s="2" t="s">
        <v>66</v>
      </c>
      <c r="C19" s="7">
        <v>2326.19</v>
      </c>
      <c r="D19" s="7">
        <v>4912.51</v>
      </c>
      <c r="F19" s="7">
        <v>-1210</v>
      </c>
      <c r="H19" s="22"/>
      <c r="I19" s="56">
        <f t="shared" si="0"/>
        <v>6028.7000000000007</v>
      </c>
    </row>
    <row r="20" spans="1:9" x14ac:dyDescent="0.2">
      <c r="A20" s="2" t="s">
        <v>111</v>
      </c>
      <c r="B20" s="2" t="s">
        <v>112</v>
      </c>
      <c r="F20" s="7">
        <v>245</v>
      </c>
      <c r="H20" s="22"/>
      <c r="I20" s="56">
        <f t="shared" si="0"/>
        <v>245</v>
      </c>
    </row>
    <row r="21" spans="1:9" x14ac:dyDescent="0.2">
      <c r="A21" s="2" t="s">
        <v>113</v>
      </c>
      <c r="B21" s="2" t="s">
        <v>67</v>
      </c>
      <c r="D21" s="7">
        <v>1257.3500000000001</v>
      </c>
      <c r="H21" s="22"/>
      <c r="I21" s="56">
        <f t="shared" si="0"/>
        <v>1257.3500000000001</v>
      </c>
    </row>
    <row r="22" spans="1:9" x14ac:dyDescent="0.2">
      <c r="A22" s="2" t="s">
        <v>114</v>
      </c>
      <c r="B22" s="2" t="s">
        <v>68</v>
      </c>
      <c r="D22" s="7">
        <v>3793.8</v>
      </c>
      <c r="H22" s="22"/>
      <c r="I22" s="56">
        <f t="shared" si="0"/>
        <v>3793.8</v>
      </c>
    </row>
    <row r="23" spans="1:9" x14ac:dyDescent="0.2">
      <c r="A23" s="2" t="s">
        <v>115</v>
      </c>
      <c r="B23" s="2" t="s">
        <v>69</v>
      </c>
      <c r="D23" s="7">
        <v>874.15</v>
      </c>
      <c r="H23" s="22"/>
      <c r="I23" s="56">
        <f t="shared" si="0"/>
        <v>874.15</v>
      </c>
    </row>
    <row r="24" spans="1:9" x14ac:dyDescent="0.2">
      <c r="A24" s="2" t="s">
        <v>116</v>
      </c>
      <c r="B24" s="2" t="s">
        <v>70</v>
      </c>
      <c r="C24" s="7">
        <v>186.09</v>
      </c>
      <c r="D24" s="7">
        <v>1065.81</v>
      </c>
      <c r="H24" s="22"/>
      <c r="I24" s="56">
        <f t="shared" si="0"/>
        <v>1251.8999999999999</v>
      </c>
    </row>
    <row r="25" spans="1:9" x14ac:dyDescent="0.2">
      <c r="A25" s="2" t="s">
        <v>117</v>
      </c>
      <c r="B25" s="2" t="s">
        <v>71</v>
      </c>
      <c r="C25" s="7">
        <v>382.23</v>
      </c>
      <c r="D25" s="7">
        <v>2705.12</v>
      </c>
      <c r="H25" s="22"/>
      <c r="I25" s="56">
        <f t="shared" si="0"/>
        <v>3087.35</v>
      </c>
    </row>
    <row r="26" spans="1:9" x14ac:dyDescent="0.2">
      <c r="A26" s="2" t="s">
        <v>118</v>
      </c>
      <c r="B26" s="2" t="s">
        <v>119</v>
      </c>
      <c r="C26" s="7">
        <v>159.42000000000002</v>
      </c>
      <c r="H26" s="22"/>
      <c r="I26" s="56">
        <f t="shared" si="0"/>
        <v>159.42000000000002</v>
      </c>
    </row>
    <row r="27" spans="1:9" x14ac:dyDescent="0.2">
      <c r="A27" s="2" t="s">
        <v>120</v>
      </c>
      <c r="B27" s="2" t="s">
        <v>72</v>
      </c>
      <c r="C27" s="7">
        <v>33.54</v>
      </c>
      <c r="D27" s="7">
        <v>2754.35</v>
      </c>
      <c r="H27" s="22"/>
      <c r="I27" s="56">
        <f t="shared" si="0"/>
        <v>2787.89</v>
      </c>
    </row>
    <row r="28" spans="1:9" x14ac:dyDescent="0.2">
      <c r="A28" s="2" t="s">
        <v>121</v>
      </c>
      <c r="B28" s="2" t="s">
        <v>73</v>
      </c>
      <c r="D28" s="7">
        <v>778.81000000000006</v>
      </c>
      <c r="H28" s="22"/>
      <c r="I28" s="56">
        <f t="shared" si="0"/>
        <v>778.81000000000006</v>
      </c>
    </row>
    <row r="29" spans="1:9" x14ac:dyDescent="0.2">
      <c r="A29" s="2" t="s">
        <v>122</v>
      </c>
      <c r="B29" s="2" t="s">
        <v>74</v>
      </c>
      <c r="C29" s="7">
        <v>66</v>
      </c>
      <c r="H29" s="22"/>
      <c r="I29" s="56">
        <f t="shared" si="0"/>
        <v>66</v>
      </c>
    </row>
    <row r="30" spans="1:9" x14ac:dyDescent="0.2">
      <c r="A30" s="2" t="s">
        <v>123</v>
      </c>
      <c r="B30" s="2" t="s">
        <v>75</v>
      </c>
      <c r="C30" s="7">
        <v>115.5</v>
      </c>
      <c r="D30" s="7">
        <v>1266.45</v>
      </c>
      <c r="H30" s="22"/>
      <c r="I30" s="56">
        <f t="shared" si="0"/>
        <v>1381.95</v>
      </c>
    </row>
    <row r="31" spans="1:9" x14ac:dyDescent="0.2">
      <c r="A31" s="2" t="s">
        <v>124</v>
      </c>
      <c r="B31" s="2" t="s">
        <v>30</v>
      </c>
      <c r="D31" s="7">
        <v>1656.56</v>
      </c>
      <c r="H31" s="22"/>
      <c r="I31" s="56">
        <f t="shared" si="0"/>
        <v>1656.56</v>
      </c>
    </row>
    <row r="32" spans="1:9" x14ac:dyDescent="0.2">
      <c r="B32" s="35" t="s">
        <v>31</v>
      </c>
      <c r="C32" s="85">
        <f t="shared" ref="C32:I32" si="1">SUM(C9:C31)</f>
        <v>8268.9700000000012</v>
      </c>
      <c r="D32" s="85">
        <f t="shared" si="1"/>
        <v>49313.849999999991</v>
      </c>
      <c r="E32" s="85">
        <f t="shared" si="1"/>
        <v>34265.85</v>
      </c>
      <c r="F32" s="85">
        <f t="shared" si="1"/>
        <v>68553</v>
      </c>
      <c r="G32" s="85">
        <f t="shared" si="1"/>
        <v>0</v>
      </c>
      <c r="H32" s="85">
        <f t="shared" si="1"/>
        <v>0</v>
      </c>
      <c r="I32" s="57">
        <f t="shared" si="1"/>
        <v>160401.67000000004</v>
      </c>
    </row>
    <row r="33" spans="1:9" x14ac:dyDescent="0.2">
      <c r="I33" s="58"/>
    </row>
    <row r="34" spans="1:9" x14ac:dyDescent="0.2">
      <c r="B34" s="1" t="s">
        <v>76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59">
        <f>SUM(C34:H34)</f>
        <v>0</v>
      </c>
    </row>
    <row r="35" spans="1:9" x14ac:dyDescent="0.2">
      <c r="C35" s="87"/>
      <c r="D35" s="87"/>
      <c r="E35" s="87"/>
      <c r="F35" s="87"/>
      <c r="G35" s="87"/>
      <c r="H35" s="87"/>
      <c r="I35" s="60"/>
    </row>
    <row r="36" spans="1:9" x14ac:dyDescent="0.2">
      <c r="B36" s="1" t="s">
        <v>26</v>
      </c>
      <c r="C36" s="8">
        <f t="shared" ref="C36:I36" si="2">SUM(C32,C34)</f>
        <v>8268.9700000000012</v>
      </c>
      <c r="D36" s="8">
        <f t="shared" si="2"/>
        <v>49313.849999999991</v>
      </c>
      <c r="E36" s="8">
        <f t="shared" si="2"/>
        <v>34265.85</v>
      </c>
      <c r="F36" s="8">
        <f t="shared" si="2"/>
        <v>68553</v>
      </c>
      <c r="G36" s="8">
        <f t="shared" si="2"/>
        <v>0</v>
      </c>
      <c r="H36" s="8">
        <f t="shared" si="2"/>
        <v>0</v>
      </c>
      <c r="I36" s="61">
        <f t="shared" si="2"/>
        <v>160401.67000000004</v>
      </c>
    </row>
    <row r="37" spans="1:9" x14ac:dyDescent="0.2">
      <c r="I37" s="58"/>
    </row>
    <row r="38" spans="1:9" ht="13.5" thickBot="1" x14ac:dyDescent="0.25">
      <c r="B38" s="9" t="s">
        <v>27</v>
      </c>
      <c r="C38" s="10">
        <f t="shared" ref="C38:I38" si="3">C8-C36</f>
        <v>1731.0299999999988</v>
      </c>
      <c r="D38" s="10">
        <f t="shared" si="3"/>
        <v>-1465.8499999999913</v>
      </c>
      <c r="E38" s="10">
        <f t="shared" si="3"/>
        <v>-3565.8499999999985</v>
      </c>
      <c r="F38" s="10">
        <f t="shared" si="3"/>
        <v>447</v>
      </c>
      <c r="G38" s="10">
        <f t="shared" si="3"/>
        <v>10500</v>
      </c>
      <c r="H38" s="10">
        <f t="shared" si="3"/>
        <v>0</v>
      </c>
      <c r="I38" s="62">
        <f t="shared" si="3"/>
        <v>7646.3299999999581</v>
      </c>
    </row>
    <row r="39" spans="1:9" ht="13.5" thickTop="1" x14ac:dyDescent="0.2">
      <c r="B39" s="40"/>
      <c r="C39" s="29"/>
      <c r="D39" s="29"/>
      <c r="E39" s="29"/>
      <c r="F39" s="29"/>
      <c r="G39" s="29"/>
      <c r="H39" s="29"/>
      <c r="I39" s="29"/>
    </row>
    <row r="40" spans="1:9" x14ac:dyDescent="0.2">
      <c r="A40" s="2" t="s">
        <v>93</v>
      </c>
      <c r="I40" s="7"/>
    </row>
    <row r="41" spans="1:9" x14ac:dyDescent="0.2">
      <c r="A41" s="2" t="s">
        <v>96</v>
      </c>
      <c r="I41" s="7"/>
    </row>
  </sheetData>
  <printOptions horizontalCentered="1" gridLines="1"/>
  <pageMargins left="0" right="0" top="0" bottom="0.5" header="0" footer="0"/>
  <pageSetup paperSize="5" scale="90" orientation="landscape" r:id="rId1"/>
  <headerFooter>
    <oddFooter>&amp;CPage &amp;P of &amp;N&amp;R&amp;D&amp;T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6"/>
  <sheetViews>
    <sheetView zoomScaleNormal="100" workbookViewId="0">
      <selection activeCell="B21" sqref="B21"/>
    </sheetView>
  </sheetViews>
  <sheetFormatPr defaultColWidth="9.1640625" defaultRowHeight="12.75" x14ac:dyDescent="0.2"/>
  <cols>
    <col min="1" max="1" width="13.33203125" style="2" customWidth="1"/>
    <col min="2" max="2" width="28.33203125" style="11" customWidth="1"/>
    <col min="3" max="3" width="26.5" style="2" bestFit="1" customWidth="1"/>
    <col min="4" max="4" width="14.6640625" style="2" customWidth="1"/>
    <col min="5" max="5" width="14.1640625" style="2" customWidth="1"/>
    <col min="6" max="6" width="14.6640625" style="2" customWidth="1"/>
    <col min="7" max="7" width="3.1640625" style="2" customWidth="1"/>
    <col min="8" max="8" width="17.83203125" style="2" customWidth="1"/>
    <col min="9" max="9" width="12.83203125" style="2" customWidth="1"/>
    <col min="10" max="10" width="11.83203125" style="2" customWidth="1"/>
    <col min="11" max="16384" width="9.1640625" style="2"/>
  </cols>
  <sheetData>
    <row r="1" spans="1:10" x14ac:dyDescent="0.2">
      <c r="A1" s="71" t="s">
        <v>14</v>
      </c>
      <c r="B1" s="71"/>
    </row>
    <row r="2" spans="1:10" x14ac:dyDescent="0.2">
      <c r="A2" s="72" t="s">
        <v>94</v>
      </c>
      <c r="B2" s="72"/>
    </row>
    <row r="3" spans="1:10" s="11" customFormat="1" x14ac:dyDescent="0.2">
      <c r="A3" s="2" t="s">
        <v>125</v>
      </c>
      <c r="B3" s="81"/>
    </row>
    <row r="4" spans="1:10" x14ac:dyDescent="0.2">
      <c r="A4" s="11"/>
    </row>
    <row r="5" spans="1:10" s="73" customFormat="1" x14ac:dyDescent="0.2">
      <c r="A5" s="73" t="s">
        <v>32</v>
      </c>
      <c r="B5" s="74"/>
      <c r="C5" s="73" t="s">
        <v>33</v>
      </c>
      <c r="E5" s="73" t="s">
        <v>34</v>
      </c>
      <c r="H5" s="73" t="s">
        <v>44</v>
      </c>
      <c r="I5" s="73" t="s">
        <v>36</v>
      </c>
      <c r="J5" s="73" t="s">
        <v>37</v>
      </c>
    </row>
    <row r="6" spans="1:10" s="75" customFormat="1" x14ac:dyDescent="0.2">
      <c r="A6" s="75" t="s">
        <v>38</v>
      </c>
      <c r="B6" s="76" t="s">
        <v>39</v>
      </c>
      <c r="C6" s="75" t="s">
        <v>35</v>
      </c>
      <c r="D6" s="75" t="s">
        <v>40</v>
      </c>
      <c r="E6" s="75" t="s">
        <v>41</v>
      </c>
      <c r="F6" s="75" t="s">
        <v>37</v>
      </c>
      <c r="H6" s="75" t="s">
        <v>43</v>
      </c>
      <c r="I6" s="75" t="s">
        <v>42</v>
      </c>
      <c r="J6" s="75" t="s">
        <v>42</v>
      </c>
    </row>
    <row r="7" spans="1:10" s="70" customFormat="1" x14ac:dyDescent="0.2">
      <c r="B7" s="82"/>
    </row>
    <row r="8" spans="1:10" x14ac:dyDescent="0.2">
      <c r="A8" s="77" t="s">
        <v>15</v>
      </c>
      <c r="B8" s="11" t="s">
        <v>45</v>
      </c>
      <c r="C8" s="7">
        <v>0</v>
      </c>
      <c r="D8" s="7">
        <v>144508</v>
      </c>
      <c r="E8" s="7">
        <v>0</v>
      </c>
      <c r="F8" s="7">
        <f t="shared" ref="F8:F10" si="0">SUM(C8:E8)</f>
        <v>144508</v>
      </c>
      <c r="H8" s="43">
        <v>0</v>
      </c>
      <c r="I8" s="43">
        <v>1</v>
      </c>
      <c r="J8" s="43">
        <f t="shared" ref="J8:J10" si="1">SUM(H8:I8)</f>
        <v>1</v>
      </c>
    </row>
    <row r="9" spans="1:10" x14ac:dyDescent="0.2">
      <c r="A9" s="77" t="s">
        <v>17</v>
      </c>
      <c r="B9" s="11" t="s">
        <v>18</v>
      </c>
      <c r="C9" s="7">
        <v>156740</v>
      </c>
      <c r="D9" s="7">
        <v>0</v>
      </c>
      <c r="E9" s="7">
        <v>0</v>
      </c>
      <c r="F9" s="7">
        <f t="shared" si="0"/>
        <v>156740</v>
      </c>
      <c r="H9" s="43">
        <v>1</v>
      </c>
      <c r="I9" s="43">
        <v>0</v>
      </c>
      <c r="J9" s="43">
        <f t="shared" si="1"/>
        <v>1</v>
      </c>
    </row>
    <row r="10" spans="1:10" x14ac:dyDescent="0.2">
      <c r="A10" s="77" t="s">
        <v>19</v>
      </c>
      <c r="B10" s="2" t="s">
        <v>46</v>
      </c>
      <c r="C10" s="7">
        <v>599246</v>
      </c>
      <c r="D10" s="7">
        <v>0</v>
      </c>
      <c r="E10" s="7">
        <v>0</v>
      </c>
      <c r="F10" s="7">
        <f t="shared" si="0"/>
        <v>599246</v>
      </c>
      <c r="H10" s="43">
        <v>4</v>
      </c>
      <c r="I10" s="43">
        <v>0</v>
      </c>
      <c r="J10" s="43">
        <f t="shared" si="1"/>
        <v>4</v>
      </c>
    </row>
    <row r="11" spans="1:10" ht="13.5" thickBot="1" x14ac:dyDescent="0.25">
      <c r="B11" s="78" t="s">
        <v>47</v>
      </c>
      <c r="C11" s="79">
        <f>SUM(C8:C10)</f>
        <v>755986</v>
      </c>
      <c r="D11" s="79">
        <f>SUM(D8:D10)</f>
        <v>144508</v>
      </c>
      <c r="E11" s="79">
        <f>SUM(E8:E10)</f>
        <v>0</v>
      </c>
      <c r="F11" s="79">
        <f>SUM(F8:F10)</f>
        <v>900494</v>
      </c>
      <c r="H11" s="80">
        <f>SUM(H8:H10)</f>
        <v>5</v>
      </c>
      <c r="I11" s="80">
        <f>SUM(I8:I10)</f>
        <v>1</v>
      </c>
      <c r="J11" s="80">
        <f>SUM(J8:J10)</f>
        <v>6</v>
      </c>
    </row>
    <row r="12" spans="1:10" ht="13.5" thickTop="1" x14ac:dyDescent="0.2"/>
    <row r="16" spans="1:10" x14ac:dyDescent="0.2">
      <c r="A16" s="2" t="s">
        <v>95</v>
      </c>
    </row>
  </sheetData>
  <printOptions horizontalCentered="1" gridLines="1"/>
  <pageMargins left="0" right="0" top="0.5" bottom="0.5" header="0.3" footer="0.3"/>
  <pageSetup paperSize="5"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fce1a9b3-876c-481d-9ebf-ee1ba0063a5f">
      <Terms xmlns="http://schemas.microsoft.com/office/infopath/2007/PartnerControls"/>
    </lcf76f155ced4ddcb4097134ff3c332f>
    <TaxCatchAll xmlns="13157ccd-cfd1-435b-b54a-77ed15165e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87E5DA26B159469E5DEDDD8D637077" ma:contentTypeVersion="16" ma:contentTypeDescription="Create a new document." ma:contentTypeScope="" ma:versionID="cc77c552477d64a60ef5675a038820e6">
  <xsd:schema xmlns:xsd="http://www.w3.org/2001/XMLSchema" xmlns:xs="http://www.w3.org/2001/XMLSchema" xmlns:p="http://schemas.microsoft.com/office/2006/metadata/properties" xmlns:ns1="http://schemas.microsoft.com/sharepoint/v3" xmlns:ns2="fce1a9b3-876c-481d-9ebf-ee1ba0063a5f" xmlns:ns3="13157ccd-cfd1-435b-b54a-77ed15165e25" targetNamespace="http://schemas.microsoft.com/office/2006/metadata/properties" ma:root="true" ma:fieldsID="1ed95d37b1f42471679cbf5116ed68bb" ns1:_="" ns2:_="" ns3:_="">
    <xsd:import namespace="http://schemas.microsoft.com/sharepoint/v3"/>
    <xsd:import namespace="fce1a9b3-876c-481d-9ebf-ee1ba0063a5f"/>
    <xsd:import namespace="13157ccd-cfd1-435b-b54a-77ed15165e25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1a9b3-876c-481d-9ebf-ee1ba0063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29b43b-f1ef-4cba-aaa1-48c64b82b3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57ccd-cfd1-435b-b54a-77ed15165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8ae328f-472d-4dc7-83ab-ab68c397db48}" ma:internalName="TaxCatchAll" ma:showField="CatchAllData" ma:web="13157ccd-cfd1-435b-b54a-77ed15165e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6F0C06-61DF-4EB6-92A6-EB91968807CA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fce1a9b3-876c-481d-9ebf-ee1ba0063a5f"/>
    <ds:schemaRef ds:uri="http://schemas.microsoft.com/office/infopath/2007/PartnerControls"/>
    <ds:schemaRef ds:uri="13157ccd-cfd1-435b-b54a-77ed15165e25"/>
    <ds:schemaRef ds:uri="http://schemas.microsoft.com/office/2006/metadata/properties"/>
    <ds:schemaRef ds:uri="http://purl.org/dc/terms/"/>
    <ds:schemaRef ds:uri="http://schemas.microsoft.com/sharepoint/v3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079E7CC-BD55-4C18-BE37-F59D19F32A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e1a9b3-876c-481d-9ebf-ee1ba0063a5f"/>
    <ds:schemaRef ds:uri="13157ccd-cfd1-435b-b54a-77ed1516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10B427-E32D-43CA-9ABD-17E0A4650F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#1-FY10-FY22 All Expenditures</vt:lpstr>
      <vt:lpstr>#2-FY10-FY22 Expenditures</vt:lpstr>
      <vt:lpstr>#3-FY22 Detail By Index</vt:lpstr>
      <vt:lpstr>#4-Personal Services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Cannamela, Lucy (Budget)</dc:creator>
  <cp:lastModifiedBy>Contrata, Ann (Budget)</cp:lastModifiedBy>
  <cp:lastPrinted>2020-11-06T15:50:03Z</cp:lastPrinted>
  <dcterms:created xsi:type="dcterms:W3CDTF">2016-12-08T15:55:40Z</dcterms:created>
  <dcterms:modified xsi:type="dcterms:W3CDTF">2022-12-05T14:43:11Z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0x0101009F87E5DA26B159469E5DEDDD8D637077</vt:lpwstr>
  </property>
  <property fmtid="{D5CDD505-2E9C-101B-9397-08002B2CF9AE}" pid="3" name="Order">
    <vt:r8>880400</vt:r8>
  </property>
  <property fmtid="{D5CDD505-2E9C-101B-9397-08002B2CF9AE}" pid="4" name="MediaServiceImageTags">
    <vt:lpwstr/>
  </property>
</Properties>
</file>